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8_{0AF6B307-AA0A-4E7F-ABA3-4DD5DEAEAA5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отдел культуры" sheetId="5" r:id="rId1"/>
  </sheets>
  <definedNames>
    <definedName name="_xlnm.Print_Titles" localSheetId="0">'отдел культуры'!$2:$3</definedName>
  </definedNames>
  <calcPr calcId="191029"/>
</workbook>
</file>

<file path=xl/calcChain.xml><?xml version="1.0" encoding="utf-8"?>
<calcChain xmlns="http://schemas.openxmlformats.org/spreadsheetml/2006/main">
  <c r="I59" i="5" l="1"/>
  <c r="H59" i="5"/>
  <c r="I40" i="5"/>
  <c r="H40" i="5"/>
  <c r="K93" i="5" l="1"/>
  <c r="K79" i="5"/>
  <c r="K74" i="5" l="1"/>
  <c r="K59" i="5"/>
  <c r="K53" i="5"/>
  <c r="K40" i="5"/>
  <c r="K15" i="5"/>
  <c r="F34" i="5" l="1"/>
  <c r="F27" i="5"/>
  <c r="G24" i="5"/>
  <c r="F73" i="5" l="1"/>
  <c r="F71" i="5"/>
  <c r="F70" i="5"/>
  <c r="F69" i="5"/>
  <c r="F68" i="5"/>
  <c r="F67" i="5"/>
  <c r="F66" i="5"/>
  <c r="F65" i="5"/>
  <c r="F64" i="5"/>
  <c r="F63" i="5"/>
  <c r="F62" i="5"/>
  <c r="F61" i="5"/>
  <c r="I79" i="5"/>
  <c r="H79" i="5"/>
  <c r="H15" i="5"/>
  <c r="I15" i="5"/>
  <c r="J27" i="5"/>
  <c r="J34" i="5"/>
  <c r="J23" i="5"/>
  <c r="P34" i="5" l="1"/>
  <c r="P35" i="5"/>
  <c r="P36" i="5"/>
  <c r="P37" i="5"/>
  <c r="P28" i="5"/>
  <c r="P29" i="5"/>
  <c r="P30" i="5"/>
  <c r="P27" i="5"/>
  <c r="J73" i="5" l="1"/>
  <c r="J18" i="5" l="1"/>
  <c r="J68" i="5" l="1"/>
  <c r="P39" i="5" l="1"/>
  <c r="K12" i="5" l="1"/>
  <c r="K7" i="5"/>
  <c r="K99" i="5" l="1"/>
  <c r="K4" i="5"/>
  <c r="J92" i="5"/>
  <c r="J90" i="5"/>
  <c r="J88" i="5"/>
  <c r="J86" i="5"/>
  <c r="J84" i="5"/>
  <c r="J81" i="5"/>
  <c r="I93" i="5"/>
  <c r="H93" i="5"/>
  <c r="J97" i="5"/>
  <c r="J95" i="5"/>
  <c r="I12" i="5"/>
  <c r="H12" i="5"/>
  <c r="I7" i="5"/>
  <c r="H7" i="5"/>
  <c r="D7" i="5"/>
  <c r="I74" i="5"/>
  <c r="H74" i="5"/>
  <c r="J61" i="5"/>
  <c r="J62" i="5"/>
  <c r="J63" i="5"/>
  <c r="J64" i="5"/>
  <c r="J65" i="5"/>
  <c r="J66" i="5"/>
  <c r="J67" i="5"/>
  <c r="J69" i="5"/>
  <c r="J70" i="5"/>
  <c r="J71" i="5"/>
  <c r="J56" i="5"/>
  <c r="I53" i="5"/>
  <c r="H53" i="5"/>
  <c r="J43" i="5"/>
  <c r="J48" i="5"/>
  <c r="J52" i="5"/>
  <c r="F18" i="5"/>
  <c r="E12" i="5"/>
  <c r="D12" i="5"/>
  <c r="E7" i="5"/>
  <c r="P78" i="5"/>
  <c r="P76" i="5"/>
  <c r="I99" i="5" l="1"/>
  <c r="H99" i="5"/>
  <c r="J15" i="5"/>
  <c r="J7" i="5"/>
  <c r="J12" i="5"/>
  <c r="J79" i="5"/>
  <c r="J40" i="5"/>
  <c r="J59" i="5"/>
  <c r="H4" i="5"/>
  <c r="J93" i="5"/>
  <c r="I4" i="5"/>
  <c r="P57" i="5"/>
  <c r="P58" i="5"/>
  <c r="P52" i="5"/>
  <c r="P31" i="5"/>
  <c r="P32" i="5"/>
  <c r="P38" i="5"/>
  <c r="L99" i="5" l="1"/>
  <c r="J99" i="5"/>
  <c r="J4" i="5"/>
  <c r="F55" i="5"/>
  <c r="F56" i="5"/>
  <c r="F57" i="5"/>
  <c r="F58" i="5"/>
  <c r="F6" i="5"/>
  <c r="F7" i="5"/>
  <c r="F8" i="5"/>
  <c r="F9" i="5"/>
  <c r="F11" i="5"/>
  <c r="F12" i="5"/>
  <c r="F13" i="5"/>
  <c r="F14" i="5"/>
  <c r="F17" i="5"/>
  <c r="F19" i="5"/>
  <c r="F20" i="5"/>
  <c r="F22" i="5"/>
  <c r="F23" i="5"/>
  <c r="F24" i="5"/>
  <c r="F25" i="5"/>
  <c r="P19" i="5"/>
  <c r="P20" i="5"/>
  <c r="P24" i="5"/>
  <c r="P25" i="5"/>
  <c r="F90" i="5"/>
  <c r="F88" i="5"/>
  <c r="F86" i="5"/>
  <c r="F97" i="5"/>
  <c r="F84" i="5"/>
  <c r="F92" i="5"/>
  <c r="F52" i="5"/>
  <c r="P50" i="5" l="1"/>
  <c r="F50" i="5"/>
  <c r="P49" i="5"/>
  <c r="F49" i="5"/>
  <c r="F48" i="5"/>
  <c r="F47" i="5"/>
  <c r="F44" i="5"/>
  <c r="F45" i="5"/>
  <c r="F43" i="5"/>
  <c r="P45" i="5"/>
  <c r="P44" i="5"/>
  <c r="F42" i="5"/>
  <c r="J78" i="5"/>
  <c r="J76" i="5"/>
  <c r="F78" i="5"/>
  <c r="F81" i="5"/>
  <c r="F95" i="5"/>
  <c r="F76" i="5"/>
  <c r="J53" i="5" l="1"/>
  <c r="J74" i="5"/>
</calcChain>
</file>

<file path=xl/sharedStrings.xml><?xml version="1.0" encoding="utf-8"?>
<sst xmlns="http://schemas.openxmlformats.org/spreadsheetml/2006/main" count="306" uniqueCount="103">
  <si>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</si>
  <si>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</si>
  <si>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</si>
  <si>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</si>
  <si>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</si>
  <si>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</si>
  <si>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</si>
  <si>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</si>
  <si>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</si>
  <si>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</si>
  <si>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</si>
  <si>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</si>
  <si>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</si>
  <si>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</si>
  <si>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</si>
  <si>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</si>
  <si>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</si>
  <si>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</si>
  <si>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</si>
  <si>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</si>
  <si>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</si>
  <si>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</si>
  <si>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</si>
  <si>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</si>
  <si>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</si>
  <si>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ЦРБ с поселениями по переданным полномочиям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</si>
  <si>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</si>
  <si>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</si>
  <si>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</si>
  <si>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</si>
  <si>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</si>
  <si>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</si>
  <si>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</si>
  <si>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</si>
  <si>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</si>
  <si>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</si>
  <si>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</si>
  <si>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</si>
  <si>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</si>
  <si>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</si>
  <si>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</si>
  <si>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</si>
  <si>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</si>
  <si>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</si>
  <si>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</si>
  <si>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</si>
  <si>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</si>
  <si>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</si>
  <si>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</si>
  <si>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</si>
  <si>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</si>
  <si>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</si>
  <si>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</si>
  <si>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</si>
  <si>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</si>
  <si>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Культурно-досуговые учреждения</t>
  </si>
  <si>
    <t>Количество посещений (стационарно) по району</t>
  </si>
  <si>
    <t>Сельское поселение «Село Покровка»</t>
  </si>
  <si>
    <t>Сельское поселение «Село Лесопильное»</t>
  </si>
  <si>
    <t>Оренбургское сельское поселение</t>
  </si>
  <si>
    <t>Бойцовское сельское поселение</t>
  </si>
  <si>
    <t>Сельское поселение «Село Лончаково»</t>
  </si>
  <si>
    <t>Сельское поселение «Село Пушкино»</t>
  </si>
  <si>
    <t>Сельское поселение «Село Добролюбово»</t>
  </si>
  <si>
    <t>Лермонтовское сельское поселение</t>
  </si>
  <si>
    <t>Количество клубных формирований</t>
  </si>
  <si>
    <t>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</si>
  <si>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</si>
  <si>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</si>
  <si>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</si>
  <si>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</si>
  <si>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</si>
  <si>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</si>
  <si>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20</t>
  </si>
  <si>
    <t>7</t>
  </si>
  <si>
    <t>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</si>
  <si>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</si>
  <si>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>Доля участников вокальных и хоровых секций (кружков)</t>
  </si>
  <si>
    <t>Доля участников декоративно-прикладных секций (кружков)</t>
  </si>
  <si>
    <t>Доля участников театральных секций (кружков)</t>
  </si>
  <si>
    <t>Доля участников хореографических секций (кружков)</t>
  </si>
  <si>
    <t>50</t>
  </si>
  <si>
    <t>100</t>
  </si>
  <si>
    <t>167</t>
  </si>
  <si>
    <t>150</t>
  </si>
  <si>
    <t>67</t>
  </si>
  <si>
    <t>60</t>
  </si>
  <si>
    <t>Факт  2020</t>
  </si>
  <si>
    <t>32</t>
  </si>
  <si>
    <t>29</t>
  </si>
  <si>
    <t>24</t>
  </si>
  <si>
    <t>240</t>
  </si>
  <si>
    <t>64</t>
  </si>
  <si>
    <t>47</t>
  </si>
  <si>
    <t>41</t>
  </si>
  <si>
    <t>49</t>
  </si>
  <si>
    <t>261</t>
  </si>
  <si>
    <t>45</t>
  </si>
  <si>
    <t>103,58</t>
  </si>
  <si>
    <t>110,41</t>
  </si>
  <si>
    <t>51,2</t>
  </si>
  <si>
    <t>47,8</t>
  </si>
  <si>
    <t>Исполнение муниципального задания по учреждениям культуры муниципального района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</si>
</sst>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4" fontId="2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justify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49" fontId="4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1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view="pageBreakPreview" zoomScaleSheetLayoutView="100" workbookViewId="0">
      <selection activeCell="J17" sqref="J17"/>
    </sheetView>
  </sheetViews>
  <sheetFormatPr defaultColWidth="9.140625" defaultRowHeight="12.75" x14ac:dyDescent="0.2"/>
  <cols>
    <col min="1" max="1" width="29.42578125" style="1" customWidth="1"/>
    <col min="2" max="2" width="9.85546875" style="13" customWidth="1"/>
    <col min="3" max="3" width="9.85546875" style="1" customWidth="1"/>
    <col min="4" max="4" width="9.140625" style="14"/>
    <col min="5" max="5" width="10.5703125" style="38" customWidth="1"/>
    <col min="6" max="6" width="11" style="14" customWidth="1"/>
    <col min="7" max="7" width="10" style="111" customWidth="1"/>
    <col min="8" max="8" width="11.85546875" style="40" customWidth="1"/>
    <col min="9" max="9" width="9.85546875" style="40" customWidth="1"/>
    <col min="10" max="10" width="12.140625" style="32" customWidth="1"/>
    <col min="11" max="11" width="10.140625" style="32" bestFit="1" customWidth="1"/>
    <col min="12" max="12" width="20.5703125" style="1" customWidth="1"/>
    <col min="13" max="13" width="6.85546875" style="14" customWidth="1"/>
    <col min="14" max="14" width="8" style="14" customWidth="1"/>
    <col min="15" max="15" width="7.85546875" style="14" customWidth="1"/>
    <col min="16" max="16" width="10.140625" style="14" customWidth="1"/>
    <col min="17" max="17" width="7.140625" style="14" customWidth="1"/>
    <col min="18" max="16384" width="9.140625" style="1"/>
  </cols>
  <sheetData>
    <row r="1" spans="1:17" x14ac:dyDescent="0.2">
      <c r="A1" s="121" t="s">
        <v>102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s="2" customFormat="1" ht="75.75" customHeight="1" x14ac:dyDescent="0.2">
      <c r="A2" s="122" t="s">
        <v>5</v>
      </c>
      <c r="B2" s="122" t="s">
        <v>6</v>
      </c>
      <c r="C2" s="122" t="s">
        <v>0</v>
      </c>
      <c r="D2" s="122" t="s">
        <v>8</v>
      </c>
      <c r="E2" s="122"/>
      <c r="F2" s="122"/>
      <c r="G2" s="122"/>
      <c r="H2" s="123" t="s">
        <v>2</v>
      </c>
      <c r="I2" s="123"/>
      <c r="J2" s="123"/>
      <c r="K2" s="123"/>
      <c r="L2" s="122" t="s">
        <v>9</v>
      </c>
      <c r="M2" s="122"/>
      <c r="N2" s="122"/>
      <c r="O2" s="122"/>
      <c r="P2" s="122"/>
      <c r="Q2" s="122"/>
    </row>
    <row r="3" spans="1:17" s="2" customFormat="1" ht="103.5" customHeight="1" x14ac:dyDescent="0.2">
      <c r="A3" s="122"/>
      <c r="B3" s="122"/>
      <c r="C3" s="122"/>
      <c r="D3" s="17" t="s">
        <v>24</v>
      </c>
      <c r="E3" s="17" t="s">
        <v>1</v>
      </c>
      <c r="F3" s="119" t="s">
        <v>7</v>
      </c>
      <c r="G3" s="118" t="s">
        <v>87</v>
      </c>
      <c r="H3" s="80" t="s">
        <v>10</v>
      </c>
      <c r="I3" s="80" t="s">
        <v>1</v>
      </c>
      <c r="J3" s="22" t="s">
        <v>7</v>
      </c>
      <c r="K3" s="15" t="s">
        <v>87</v>
      </c>
      <c r="L3" s="79" t="s">
        <v>3</v>
      </c>
      <c r="M3" s="79" t="s">
        <v>13</v>
      </c>
      <c r="N3" s="79" t="s">
        <v>72</v>
      </c>
      <c r="O3" s="79" t="s">
        <v>4</v>
      </c>
      <c r="P3" s="79" t="s">
        <v>7</v>
      </c>
      <c r="Q3" s="15" t="s">
        <v>87</v>
      </c>
    </row>
    <row r="4" spans="1:17" s="2" customFormat="1" ht="23.1" hidden="1" customHeight="1" x14ac:dyDescent="0.2">
      <c r="A4" s="79" t="s">
        <v>55</v>
      </c>
      <c r="B4" s="79"/>
      <c r="C4" s="79"/>
      <c r="D4" s="17"/>
      <c r="E4" s="17"/>
      <c r="F4" s="79"/>
      <c r="G4" s="118"/>
      <c r="H4" s="39">
        <f>H7+H12</f>
        <v>33404.300000000003</v>
      </c>
      <c r="I4" s="39">
        <f>I7+I12</f>
        <v>16813.95</v>
      </c>
      <c r="J4" s="23">
        <f>I4/H4*100</f>
        <v>50.334687450418059</v>
      </c>
      <c r="K4" s="24">
        <f>K7+K12</f>
        <v>17609.560000000001</v>
      </c>
      <c r="L4" s="79"/>
      <c r="M4" s="79"/>
      <c r="N4" s="79"/>
      <c r="O4" s="79"/>
      <c r="P4" s="79"/>
      <c r="Q4" s="15"/>
    </row>
    <row r="5" spans="1:17" s="2" customFormat="1" ht="25.5" hidden="1" x14ac:dyDescent="0.2">
      <c r="A5" s="91" t="s">
        <v>41</v>
      </c>
      <c r="B5" s="58" t="s">
        <v>14</v>
      </c>
      <c r="C5" s="58"/>
      <c r="D5" s="58"/>
      <c r="E5" s="58"/>
      <c r="F5" s="58"/>
      <c r="G5" s="110"/>
      <c r="H5" s="59"/>
      <c r="I5" s="59"/>
      <c r="J5" s="59"/>
      <c r="K5" s="59"/>
      <c r="L5" s="58"/>
      <c r="M5" s="58"/>
      <c r="N5" s="58"/>
      <c r="O5" s="58"/>
      <c r="P5" s="58"/>
      <c r="Q5" s="58"/>
    </row>
    <row r="6" spans="1:17" s="2" customFormat="1" ht="21.6" hidden="1" customHeight="1" x14ac:dyDescent="0.2">
      <c r="A6" s="21" t="s">
        <v>43</v>
      </c>
      <c r="B6" s="4"/>
      <c r="C6" s="9" t="s">
        <v>48</v>
      </c>
      <c r="D6" s="34">
        <v>205</v>
      </c>
      <c r="E6" s="37">
        <v>208</v>
      </c>
      <c r="F6" s="33">
        <f t="shared" ref="F6:F9" si="0">E6/D6*100</f>
        <v>101.46341463414635</v>
      </c>
      <c r="G6" s="112" t="s">
        <v>46</v>
      </c>
      <c r="H6" s="31"/>
      <c r="I6" s="31"/>
      <c r="J6" s="26"/>
      <c r="K6" s="27"/>
      <c r="L6" s="8"/>
      <c r="M6" s="3"/>
      <c r="N6" s="6"/>
      <c r="O6" s="6"/>
      <c r="P6" s="33"/>
      <c r="Q6" s="7"/>
    </row>
    <row r="7" spans="1:17" s="2" customFormat="1" hidden="1" x14ac:dyDescent="0.2">
      <c r="A7" s="21" t="s">
        <v>42</v>
      </c>
      <c r="B7" s="4"/>
      <c r="C7" s="3" t="s">
        <v>11</v>
      </c>
      <c r="D7" s="34">
        <f t="shared" ref="D7:E7" si="1">SUM(D18,D43,D56)</f>
        <v>74300</v>
      </c>
      <c r="E7" s="37">
        <f t="shared" si="1"/>
        <v>47419</v>
      </c>
      <c r="F7" s="33">
        <f t="shared" si="0"/>
        <v>63.820995962314939</v>
      </c>
      <c r="G7" s="109"/>
      <c r="H7" s="31">
        <f>H18+H43+H56</f>
        <v>22228.39</v>
      </c>
      <c r="I7" s="31">
        <f>I18+I43+I56</f>
        <v>10846.17</v>
      </c>
      <c r="J7" s="26">
        <f>I7/H7*100</f>
        <v>48.794222163638487</v>
      </c>
      <c r="K7" s="27">
        <f>K18+K43+K56</f>
        <v>14109.710000000001</v>
      </c>
      <c r="L7" s="8"/>
      <c r="M7" s="3"/>
      <c r="N7" s="6"/>
      <c r="O7" s="6"/>
      <c r="P7" s="33"/>
      <c r="Q7" s="7"/>
    </row>
    <row r="8" spans="1:17" s="2" customFormat="1" ht="25.5" hidden="1" x14ac:dyDescent="0.2">
      <c r="A8" s="21" t="s">
        <v>43</v>
      </c>
      <c r="B8" s="4"/>
      <c r="C8" s="3" t="s">
        <v>49</v>
      </c>
      <c r="D8" s="34">
        <v>362</v>
      </c>
      <c r="E8" s="37">
        <v>367</v>
      </c>
      <c r="F8" s="33">
        <f t="shared" si="0"/>
        <v>101.38121546961325</v>
      </c>
      <c r="G8" s="112" t="s">
        <v>46</v>
      </c>
      <c r="H8" s="31"/>
      <c r="I8" s="31"/>
      <c r="J8" s="26"/>
      <c r="K8" s="27"/>
      <c r="L8" s="8"/>
      <c r="M8" s="3"/>
      <c r="N8" s="6"/>
      <c r="O8" s="6"/>
      <c r="P8" s="33"/>
      <c r="Q8" s="7"/>
    </row>
    <row r="9" spans="1:17" s="2" customFormat="1" ht="22.5" hidden="1" customHeight="1" x14ac:dyDescent="0.2">
      <c r="A9" s="21" t="s">
        <v>43</v>
      </c>
      <c r="B9" s="4"/>
      <c r="C9" s="9" t="s">
        <v>50</v>
      </c>
      <c r="D9" s="35">
        <v>302</v>
      </c>
      <c r="E9" s="18">
        <v>306</v>
      </c>
      <c r="F9" s="33">
        <f t="shared" si="0"/>
        <v>101.32450331125828</v>
      </c>
      <c r="G9" s="112" t="s">
        <v>46</v>
      </c>
      <c r="H9" s="31"/>
      <c r="I9" s="31"/>
      <c r="J9" s="26"/>
      <c r="K9" s="25"/>
      <c r="L9" s="8"/>
      <c r="M9" s="3"/>
      <c r="N9" s="3"/>
      <c r="O9" s="3"/>
      <c r="P9" s="33"/>
      <c r="Q9" s="34"/>
    </row>
    <row r="10" spans="1:17" s="2" customFormat="1" ht="25.5" hidden="1" x14ac:dyDescent="0.2">
      <c r="A10" s="91" t="s">
        <v>54</v>
      </c>
      <c r="B10" s="58" t="s">
        <v>14</v>
      </c>
      <c r="C10" s="58"/>
      <c r="D10" s="58"/>
      <c r="E10" s="58"/>
      <c r="F10" s="58"/>
      <c r="G10" s="110"/>
      <c r="H10" s="60"/>
      <c r="I10" s="60"/>
      <c r="J10" s="60"/>
      <c r="K10" s="60"/>
      <c r="L10" s="58"/>
      <c r="M10" s="58"/>
      <c r="N10" s="58"/>
      <c r="O10" s="58"/>
      <c r="P10" s="58"/>
      <c r="Q10" s="58"/>
    </row>
    <row r="11" spans="1:17" s="2" customFormat="1" ht="22.5" hidden="1" customHeight="1" x14ac:dyDescent="0.2">
      <c r="A11" s="21" t="s">
        <v>43</v>
      </c>
      <c r="B11" s="4"/>
      <c r="C11" s="9" t="s">
        <v>48</v>
      </c>
      <c r="D11" s="34">
        <v>66</v>
      </c>
      <c r="E11" s="37">
        <v>67</v>
      </c>
      <c r="F11" s="33">
        <f t="shared" ref="F11:F34" si="2">E11/D11*100</f>
        <v>101.51515151515152</v>
      </c>
      <c r="G11" s="112" t="s">
        <v>46</v>
      </c>
      <c r="H11" s="31"/>
      <c r="I11" s="31"/>
      <c r="J11" s="26"/>
      <c r="K11" s="27"/>
      <c r="L11" s="8"/>
      <c r="M11" s="3"/>
      <c r="N11" s="6"/>
      <c r="O11" s="6"/>
      <c r="P11" s="33"/>
      <c r="Q11" s="7"/>
    </row>
    <row r="12" spans="1:17" s="2" customFormat="1" hidden="1" x14ac:dyDescent="0.2">
      <c r="A12" s="21" t="s">
        <v>42</v>
      </c>
      <c r="B12" s="4"/>
      <c r="C12" s="3" t="s">
        <v>11</v>
      </c>
      <c r="D12" s="34">
        <f t="shared" ref="D12:E12" si="3">SUM(D23,D48)</f>
        <v>15720</v>
      </c>
      <c r="E12" s="37">
        <f t="shared" si="3"/>
        <v>7421</v>
      </c>
      <c r="F12" s="33">
        <f t="shared" si="2"/>
        <v>47.207379134860048</v>
      </c>
      <c r="G12" s="109"/>
      <c r="H12" s="31">
        <f>H23+H48</f>
        <v>11175.91</v>
      </c>
      <c r="I12" s="31">
        <f>I23+I48</f>
        <v>5967.7800000000007</v>
      </c>
      <c r="J12" s="26">
        <f>I12/H12*100</f>
        <v>53.398604677381975</v>
      </c>
      <c r="K12" s="27">
        <f>K23+K48</f>
        <v>3499.85</v>
      </c>
      <c r="L12" s="8"/>
      <c r="M12" s="3"/>
      <c r="N12" s="6"/>
      <c r="O12" s="6"/>
      <c r="P12" s="33"/>
      <c r="Q12" s="7"/>
    </row>
    <row r="13" spans="1:17" s="2" customFormat="1" ht="22.5" hidden="1" customHeight="1" x14ac:dyDescent="0.2">
      <c r="A13" s="21" t="s">
        <v>43</v>
      </c>
      <c r="B13" s="4"/>
      <c r="C13" s="3" t="s">
        <v>49</v>
      </c>
      <c r="D13" s="34">
        <v>240</v>
      </c>
      <c r="E13" s="37">
        <v>247.2</v>
      </c>
      <c r="F13" s="33">
        <f t="shared" si="2"/>
        <v>103</v>
      </c>
      <c r="G13" s="112" t="s">
        <v>46</v>
      </c>
      <c r="H13" s="31"/>
      <c r="I13" s="31"/>
      <c r="J13" s="26"/>
      <c r="K13" s="27"/>
      <c r="L13" s="8"/>
      <c r="M13" s="3"/>
      <c r="N13" s="6"/>
      <c r="O13" s="6"/>
      <c r="P13" s="33"/>
      <c r="Q13" s="7"/>
    </row>
    <row r="14" spans="1:17" s="2" customFormat="1" ht="22.5" hidden="1" customHeight="1" x14ac:dyDescent="0.2">
      <c r="A14" s="21" t="s">
        <v>43</v>
      </c>
      <c r="B14" s="4"/>
      <c r="C14" s="9" t="s">
        <v>50</v>
      </c>
      <c r="D14" s="35">
        <v>200</v>
      </c>
      <c r="E14" s="18">
        <v>206</v>
      </c>
      <c r="F14" s="33">
        <f t="shared" si="2"/>
        <v>103</v>
      </c>
      <c r="G14" s="112" t="s">
        <v>46</v>
      </c>
      <c r="H14" s="31"/>
      <c r="I14" s="31"/>
      <c r="J14" s="26"/>
      <c r="K14" s="25"/>
      <c r="L14" s="8"/>
      <c r="M14" s="3"/>
      <c r="N14" s="3"/>
      <c r="O14" s="3"/>
      <c r="P14" s="33"/>
      <c r="Q14" s="34"/>
    </row>
    <row r="15" spans="1:17" s="2" customFormat="1" ht="19.5" customHeight="1" x14ac:dyDescent="0.2">
      <c r="A15" s="41" t="s">
        <v>15</v>
      </c>
      <c r="B15" s="42"/>
      <c r="C15" s="43"/>
      <c r="D15" s="43"/>
      <c r="E15" s="44"/>
      <c r="F15" s="44"/>
      <c r="G15" s="114"/>
      <c r="H15" s="45">
        <f>H18+H23+H27+H34</f>
        <v>22601.200000000001</v>
      </c>
      <c r="I15" s="45">
        <f>I18+I23+I27+I34</f>
        <v>11863.91</v>
      </c>
      <c r="J15" s="45">
        <f>I15/H15*100</f>
        <v>52.492389784613202</v>
      </c>
      <c r="K15" s="45">
        <f>K18+K23+K27+K30</f>
        <v>11769.888999999999</v>
      </c>
      <c r="L15" s="74"/>
      <c r="M15" s="48"/>
      <c r="N15" s="48"/>
      <c r="O15" s="48"/>
      <c r="P15" s="51"/>
      <c r="Q15" s="48"/>
    </row>
    <row r="16" spans="1:17" s="2" customFormat="1" ht="25.5" x14ac:dyDescent="0.2">
      <c r="A16" s="91" t="s">
        <v>41</v>
      </c>
      <c r="B16" s="58" t="s">
        <v>14</v>
      </c>
      <c r="C16" s="58"/>
      <c r="D16" s="58"/>
      <c r="E16" s="58"/>
      <c r="F16" s="58"/>
      <c r="G16" s="115"/>
      <c r="H16" s="60"/>
      <c r="I16" s="60"/>
      <c r="J16" s="60"/>
      <c r="K16" s="60"/>
      <c r="L16" s="58"/>
      <c r="M16" s="58"/>
      <c r="N16" s="58"/>
      <c r="O16" s="58"/>
      <c r="P16" s="58"/>
      <c r="Q16" s="58"/>
    </row>
    <row r="17" spans="1:17" s="2" customFormat="1" ht="25.5" x14ac:dyDescent="0.2">
      <c r="A17" s="21" t="s">
        <v>43</v>
      </c>
      <c r="B17" s="4"/>
      <c r="C17" s="9" t="s">
        <v>48</v>
      </c>
      <c r="D17" s="34">
        <v>368.5</v>
      </c>
      <c r="E17" s="19">
        <v>325</v>
      </c>
      <c r="F17" s="33">
        <f t="shared" si="2"/>
        <v>88.19538670284939</v>
      </c>
      <c r="G17" s="98">
        <v>272</v>
      </c>
      <c r="H17" s="31"/>
      <c r="I17" s="31"/>
      <c r="J17" s="26"/>
      <c r="K17" s="27"/>
      <c r="L17" s="21" t="s">
        <v>45</v>
      </c>
      <c r="M17" s="3" t="s">
        <v>26</v>
      </c>
      <c r="N17" s="109">
        <v>0</v>
      </c>
      <c r="O17" s="3">
        <v>0</v>
      </c>
      <c r="P17" s="33"/>
      <c r="Q17" s="100">
        <v>0</v>
      </c>
    </row>
    <row r="18" spans="1:17" s="2" customFormat="1" ht="25.5" x14ac:dyDescent="0.2">
      <c r="A18" s="21" t="s">
        <v>42</v>
      </c>
      <c r="B18" s="4"/>
      <c r="C18" s="3" t="s">
        <v>11</v>
      </c>
      <c r="D18" s="112">
        <v>28300</v>
      </c>
      <c r="E18" s="112">
        <v>22678</v>
      </c>
      <c r="F18" s="33">
        <f>E18/D18*100</f>
        <v>80.134275618374559</v>
      </c>
      <c r="G18" s="37">
        <v>19253</v>
      </c>
      <c r="H18" s="31">
        <v>12181.9</v>
      </c>
      <c r="I18" s="31">
        <v>6287.02</v>
      </c>
      <c r="J18" s="26">
        <f>I18/H18*100</f>
        <v>51.609519040543759</v>
      </c>
      <c r="K18" s="31">
        <v>8522.77</v>
      </c>
      <c r="L18" s="21" t="s">
        <v>44</v>
      </c>
      <c r="M18" s="3" t="s">
        <v>26</v>
      </c>
      <c r="N18" s="109">
        <v>0</v>
      </c>
      <c r="O18" s="3">
        <v>0</v>
      </c>
      <c r="P18" s="33"/>
      <c r="Q18" s="100">
        <v>0</v>
      </c>
    </row>
    <row r="19" spans="1:17" s="2" customFormat="1" ht="38.25" x14ac:dyDescent="0.2">
      <c r="A19" s="21" t="s">
        <v>43</v>
      </c>
      <c r="B19" s="4"/>
      <c r="C19" s="3" t="s">
        <v>49</v>
      </c>
      <c r="D19" s="112">
        <v>76.8</v>
      </c>
      <c r="E19" s="19">
        <v>69.599999999999994</v>
      </c>
      <c r="F19" s="33">
        <f t="shared" si="2"/>
        <v>90.625</v>
      </c>
      <c r="G19" s="98">
        <v>70.8</v>
      </c>
      <c r="H19" s="31"/>
      <c r="I19" s="31"/>
      <c r="J19" s="26"/>
      <c r="K19" s="31"/>
      <c r="L19" s="21" t="s">
        <v>43</v>
      </c>
      <c r="M19" s="3" t="s">
        <v>47</v>
      </c>
      <c r="N19" s="109">
        <v>64</v>
      </c>
      <c r="O19" s="3">
        <v>58</v>
      </c>
      <c r="P19" s="33">
        <f t="shared" ref="P19:P38" si="4">O19/N19*100</f>
        <v>90.625</v>
      </c>
      <c r="Q19" s="100">
        <v>59</v>
      </c>
    </row>
    <row r="20" spans="1:17" s="2" customFormat="1" ht="32.25" customHeight="1" x14ac:dyDescent="0.2">
      <c r="A20" s="21" t="s">
        <v>43</v>
      </c>
      <c r="B20" s="4"/>
      <c r="C20" s="9" t="s">
        <v>50</v>
      </c>
      <c r="D20" s="109">
        <v>64</v>
      </c>
      <c r="E20" s="3">
        <v>58</v>
      </c>
      <c r="F20" s="33">
        <f t="shared" si="2"/>
        <v>90.625</v>
      </c>
      <c r="G20" s="100">
        <v>59</v>
      </c>
      <c r="H20" s="31"/>
      <c r="I20" s="31"/>
      <c r="J20" s="26"/>
      <c r="K20" s="31"/>
      <c r="L20" s="21" t="s">
        <v>42</v>
      </c>
      <c r="M20" s="3" t="s">
        <v>11</v>
      </c>
      <c r="N20" s="112">
        <v>28300</v>
      </c>
      <c r="O20" s="34">
        <v>22678</v>
      </c>
      <c r="P20" s="33">
        <f t="shared" si="4"/>
        <v>80.134275618374559</v>
      </c>
      <c r="Q20" s="101">
        <v>19253</v>
      </c>
    </row>
    <row r="21" spans="1:17" s="2" customFormat="1" ht="22.5" customHeight="1" x14ac:dyDescent="0.2">
      <c r="A21" s="91" t="s">
        <v>54</v>
      </c>
      <c r="B21" s="58" t="s">
        <v>14</v>
      </c>
      <c r="C21" s="58"/>
      <c r="D21" s="58"/>
      <c r="E21" s="58"/>
      <c r="F21" s="58"/>
      <c r="G21" s="115"/>
      <c r="H21" s="60"/>
      <c r="I21" s="60"/>
      <c r="J21" s="60"/>
      <c r="K21" s="60"/>
      <c r="L21" s="58"/>
      <c r="M21" s="58"/>
      <c r="N21" s="58"/>
      <c r="O21" s="58"/>
      <c r="P21" s="58"/>
      <c r="Q21" s="115"/>
    </row>
    <row r="22" spans="1:17" s="2" customFormat="1" ht="25.5" x14ac:dyDescent="0.2">
      <c r="A22" s="21" t="s">
        <v>43</v>
      </c>
      <c r="B22" s="4"/>
      <c r="C22" s="9" t="s">
        <v>48</v>
      </c>
      <c r="D22" s="34">
        <v>85.7</v>
      </c>
      <c r="E22" s="19">
        <v>64</v>
      </c>
      <c r="F22" s="33">
        <f t="shared" si="2"/>
        <v>74.679113185530923</v>
      </c>
      <c r="G22" s="98">
        <v>230</v>
      </c>
      <c r="H22" s="31"/>
      <c r="I22" s="31"/>
      <c r="J22" s="26"/>
      <c r="K22" s="31"/>
      <c r="L22" s="21" t="s">
        <v>45</v>
      </c>
      <c r="M22" s="3" t="s">
        <v>26</v>
      </c>
      <c r="N22" s="3">
        <v>0</v>
      </c>
      <c r="O22" s="3">
        <v>0</v>
      </c>
      <c r="P22" s="33"/>
      <c r="Q22" s="100">
        <v>0</v>
      </c>
    </row>
    <row r="23" spans="1:17" s="2" customFormat="1" ht="25.5" x14ac:dyDescent="0.2">
      <c r="A23" s="21" t="s">
        <v>42</v>
      </c>
      <c r="B23" s="4"/>
      <c r="C23" s="3" t="s">
        <v>11</v>
      </c>
      <c r="D23" s="112">
        <v>11720</v>
      </c>
      <c r="E23" s="112">
        <v>5237</v>
      </c>
      <c r="F23" s="33">
        <f t="shared" si="2"/>
        <v>44.684300341296925</v>
      </c>
      <c r="G23" s="101">
        <v>7177</v>
      </c>
      <c r="H23" s="31">
        <v>10205.31</v>
      </c>
      <c r="I23" s="31">
        <v>5477.89</v>
      </c>
      <c r="J23" s="26">
        <f>I23/H23*100</f>
        <v>53.67686037954752</v>
      </c>
      <c r="K23" s="31">
        <v>3148.98</v>
      </c>
      <c r="L23" s="21" t="s">
        <v>44</v>
      </c>
      <c r="M23" s="3" t="s">
        <v>26</v>
      </c>
      <c r="N23" s="3">
        <v>0</v>
      </c>
      <c r="O23" s="3">
        <v>0</v>
      </c>
      <c r="P23" s="33"/>
      <c r="Q23" s="100">
        <v>0</v>
      </c>
    </row>
    <row r="24" spans="1:17" s="2" customFormat="1" ht="38.25" x14ac:dyDescent="0.2">
      <c r="A24" s="21" t="s">
        <v>43</v>
      </c>
      <c r="B24" s="4"/>
      <c r="C24" s="3" t="s">
        <v>49</v>
      </c>
      <c r="D24" s="34">
        <v>136.80000000000001</v>
      </c>
      <c r="E24" s="19">
        <v>81.599999999999994</v>
      </c>
      <c r="F24" s="33">
        <f t="shared" si="2"/>
        <v>59.649122807017527</v>
      </c>
      <c r="G24" s="98">
        <f>PRODUCT(G25,1.2)</f>
        <v>31.2</v>
      </c>
      <c r="H24" s="31"/>
      <c r="I24" s="31"/>
      <c r="J24" s="26"/>
      <c r="K24" s="31"/>
      <c r="L24" s="21" t="s">
        <v>43</v>
      </c>
      <c r="M24" s="3" t="s">
        <v>47</v>
      </c>
      <c r="N24" s="3">
        <v>114</v>
      </c>
      <c r="O24" s="3">
        <v>68</v>
      </c>
      <c r="P24" s="33">
        <f t="shared" si="4"/>
        <v>59.649122807017541</v>
      </c>
      <c r="Q24" s="100">
        <v>26</v>
      </c>
    </row>
    <row r="25" spans="1:17" s="2" customFormat="1" ht="32.25" customHeight="1" x14ac:dyDescent="0.2">
      <c r="A25" s="21" t="s">
        <v>43</v>
      </c>
      <c r="B25" s="4"/>
      <c r="C25" s="9" t="s">
        <v>50</v>
      </c>
      <c r="D25" s="3">
        <v>114</v>
      </c>
      <c r="E25" s="3">
        <v>68</v>
      </c>
      <c r="F25" s="33">
        <f t="shared" si="2"/>
        <v>59.649122807017541</v>
      </c>
      <c r="G25" s="100">
        <v>26</v>
      </c>
      <c r="H25" s="31"/>
      <c r="I25" s="31"/>
      <c r="J25" s="25"/>
      <c r="K25" s="31"/>
      <c r="L25" s="21" t="s">
        <v>42</v>
      </c>
      <c r="M25" s="3" t="s">
        <v>11</v>
      </c>
      <c r="N25" s="34">
        <v>11720</v>
      </c>
      <c r="O25" s="34">
        <v>5237</v>
      </c>
      <c r="P25" s="33">
        <f t="shared" si="4"/>
        <v>44.684300341296925</v>
      </c>
      <c r="Q25" s="101">
        <v>7177</v>
      </c>
    </row>
    <row r="26" spans="1:17" s="2" customFormat="1" ht="48" customHeight="1" x14ac:dyDescent="0.2">
      <c r="A26" s="91" t="s">
        <v>70</v>
      </c>
      <c r="B26" s="58"/>
      <c r="C26" s="58"/>
      <c r="D26" s="58"/>
      <c r="E26" s="58"/>
      <c r="F26" s="115"/>
      <c r="G26" s="115"/>
      <c r="H26" s="60"/>
      <c r="I26" s="60"/>
      <c r="J26" s="60"/>
      <c r="K26" s="60"/>
      <c r="L26" s="58"/>
      <c r="M26" s="58"/>
      <c r="N26" s="58"/>
      <c r="O26" s="58"/>
      <c r="P26" s="58"/>
      <c r="Q26" s="58"/>
    </row>
    <row r="27" spans="1:17" s="2" customFormat="1" ht="48" customHeight="1" x14ac:dyDescent="0.2">
      <c r="A27" s="10" t="s">
        <v>65</v>
      </c>
      <c r="B27" s="109"/>
      <c r="C27" s="109" t="s">
        <v>12</v>
      </c>
      <c r="D27" s="110" t="s">
        <v>73</v>
      </c>
      <c r="E27" s="110" t="s">
        <v>73</v>
      </c>
      <c r="F27" s="96">
        <f t="shared" si="2"/>
        <v>100</v>
      </c>
      <c r="G27" s="110" t="s">
        <v>73</v>
      </c>
      <c r="H27" s="110" t="s">
        <v>99</v>
      </c>
      <c r="I27" s="110" t="s">
        <v>100</v>
      </c>
      <c r="J27" s="5">
        <f>I27/H27*100</f>
        <v>46.372611176523868</v>
      </c>
      <c r="K27" s="31">
        <v>98.138999999999996</v>
      </c>
      <c r="L27" s="21" t="s">
        <v>75</v>
      </c>
      <c r="M27" s="109" t="s">
        <v>26</v>
      </c>
      <c r="N27" s="112" t="s">
        <v>81</v>
      </c>
      <c r="O27" s="112" t="s">
        <v>81</v>
      </c>
      <c r="P27" s="96">
        <f t="shared" si="4"/>
        <v>100</v>
      </c>
      <c r="Q27" s="92" t="s">
        <v>46</v>
      </c>
    </row>
    <row r="28" spans="1:17" s="2" customFormat="1" ht="64.5" customHeight="1" x14ac:dyDescent="0.2">
      <c r="A28" s="92"/>
      <c r="B28" s="92"/>
      <c r="C28" s="92"/>
      <c r="D28" s="110"/>
      <c r="E28" s="110"/>
      <c r="F28" s="96"/>
      <c r="G28" s="110"/>
      <c r="H28" s="110"/>
      <c r="I28" s="110"/>
      <c r="J28" s="110"/>
      <c r="K28" s="110"/>
      <c r="L28" s="21" t="s">
        <v>76</v>
      </c>
      <c r="M28" s="109" t="s">
        <v>26</v>
      </c>
      <c r="N28" s="112">
        <v>50</v>
      </c>
      <c r="O28" s="112" t="s">
        <v>81</v>
      </c>
      <c r="P28" s="96">
        <f t="shared" si="4"/>
        <v>100</v>
      </c>
      <c r="Q28" s="92" t="s">
        <v>46</v>
      </c>
    </row>
    <row r="29" spans="1:17" s="2" customFormat="1" ht="39" customHeight="1" x14ac:dyDescent="0.2">
      <c r="A29" s="92"/>
      <c r="B29" s="92"/>
      <c r="C29" s="92"/>
      <c r="D29" s="110"/>
      <c r="E29" s="110"/>
      <c r="F29" s="96"/>
      <c r="G29" s="110"/>
      <c r="H29" s="110"/>
      <c r="I29" s="110"/>
      <c r="J29" s="110"/>
      <c r="K29" s="110"/>
      <c r="L29" s="21" t="s">
        <v>77</v>
      </c>
      <c r="M29" s="109" t="s">
        <v>26</v>
      </c>
      <c r="N29" s="112">
        <v>25</v>
      </c>
      <c r="O29" s="112">
        <v>26</v>
      </c>
      <c r="P29" s="96">
        <f t="shared" si="4"/>
        <v>104</v>
      </c>
      <c r="Q29" s="92" t="s">
        <v>46</v>
      </c>
    </row>
    <row r="30" spans="1:17" s="2" customFormat="1" ht="48" customHeight="1" x14ac:dyDescent="0.2">
      <c r="A30" s="92"/>
      <c r="B30" s="92"/>
      <c r="C30" s="92"/>
      <c r="D30" s="110"/>
      <c r="E30" s="110"/>
      <c r="F30" s="96"/>
      <c r="G30" s="110"/>
      <c r="H30" s="110"/>
      <c r="I30" s="110"/>
      <c r="J30" s="110"/>
      <c r="K30" s="110"/>
      <c r="L30" s="21" t="s">
        <v>78</v>
      </c>
      <c r="M30" s="109" t="s">
        <v>26</v>
      </c>
      <c r="N30" s="112">
        <v>36</v>
      </c>
      <c r="O30" s="112">
        <v>32</v>
      </c>
      <c r="P30" s="96">
        <f t="shared" si="4"/>
        <v>88.888888888888886</v>
      </c>
      <c r="Q30" s="92" t="s">
        <v>46</v>
      </c>
    </row>
    <row r="31" spans="1:17" s="2" customFormat="1" ht="37.5" customHeight="1" x14ac:dyDescent="0.2">
      <c r="A31" s="92"/>
      <c r="B31" s="4"/>
      <c r="C31" s="3"/>
      <c r="D31" s="112"/>
      <c r="E31" s="113"/>
      <c r="F31" s="96"/>
      <c r="G31" s="113"/>
      <c r="H31" s="31"/>
      <c r="I31" s="31"/>
      <c r="J31" s="25"/>
      <c r="K31" s="31"/>
      <c r="L31" s="21" t="s">
        <v>79</v>
      </c>
      <c r="M31" s="109" t="s">
        <v>26</v>
      </c>
      <c r="N31" s="112">
        <v>13</v>
      </c>
      <c r="O31" s="112">
        <v>14</v>
      </c>
      <c r="P31" s="112">
        <f t="shared" si="4"/>
        <v>107.69230769230769</v>
      </c>
      <c r="Q31" s="92" t="s">
        <v>46</v>
      </c>
    </row>
    <row r="32" spans="1:17" s="2" customFormat="1" ht="40.5" customHeight="1" x14ac:dyDescent="0.25">
      <c r="A32" s="93"/>
      <c r="B32" s="4"/>
      <c r="C32" s="3"/>
      <c r="D32" s="112"/>
      <c r="E32" s="18"/>
      <c r="F32" s="96"/>
      <c r="G32" s="113"/>
      <c r="H32" s="31"/>
      <c r="I32" s="31"/>
      <c r="J32" s="25"/>
      <c r="K32" s="31"/>
      <c r="L32" s="21" t="s">
        <v>80</v>
      </c>
      <c r="M32" s="109" t="s">
        <v>26</v>
      </c>
      <c r="N32" s="112">
        <v>26</v>
      </c>
      <c r="O32" s="112">
        <v>28</v>
      </c>
      <c r="P32" s="112">
        <f>O32/N32*100</f>
        <v>107.69230769230769</v>
      </c>
      <c r="Q32" s="92" t="s">
        <v>46</v>
      </c>
    </row>
    <row r="33" spans="1:17" s="2" customFormat="1" ht="51.75" customHeight="1" x14ac:dyDescent="0.2">
      <c r="A33" s="91" t="s">
        <v>71</v>
      </c>
      <c r="B33" s="58"/>
      <c r="C33" s="61"/>
      <c r="D33" s="62"/>
      <c r="E33" s="63"/>
      <c r="F33" s="96"/>
      <c r="G33" s="115"/>
      <c r="H33" s="64"/>
      <c r="I33" s="64"/>
      <c r="J33" s="64"/>
      <c r="K33" s="64"/>
      <c r="L33" s="95"/>
      <c r="M33" s="64"/>
      <c r="N33" s="64"/>
      <c r="O33" s="64"/>
      <c r="P33" s="64"/>
      <c r="Q33" s="64"/>
    </row>
    <row r="34" spans="1:17" s="2" customFormat="1" ht="53.25" customHeight="1" x14ac:dyDescent="0.2">
      <c r="A34" s="10" t="s">
        <v>65</v>
      </c>
      <c r="B34" s="109"/>
      <c r="C34" s="109" t="s">
        <v>12</v>
      </c>
      <c r="D34" s="110" t="s">
        <v>74</v>
      </c>
      <c r="E34" s="110" t="s">
        <v>74</v>
      </c>
      <c r="F34" s="96">
        <f t="shared" si="2"/>
        <v>100</v>
      </c>
      <c r="G34" s="110" t="s">
        <v>74</v>
      </c>
      <c r="H34" s="110" t="s">
        <v>98</v>
      </c>
      <c r="I34" s="110" t="s">
        <v>101</v>
      </c>
      <c r="J34" s="5">
        <f>I34/H34*100</f>
        <v>46.14790500096543</v>
      </c>
      <c r="K34" s="31">
        <v>42.552</v>
      </c>
      <c r="L34" s="21" t="s">
        <v>75</v>
      </c>
      <c r="M34" s="109" t="s">
        <v>26</v>
      </c>
      <c r="N34" s="112" t="s">
        <v>73</v>
      </c>
      <c r="O34" s="112">
        <v>20</v>
      </c>
      <c r="P34" s="112">
        <f t="shared" si="4"/>
        <v>100</v>
      </c>
      <c r="Q34" s="92" t="s">
        <v>46</v>
      </c>
    </row>
    <row r="35" spans="1:17" s="2" customFormat="1" ht="62.25" customHeight="1" x14ac:dyDescent="0.2">
      <c r="A35" s="92"/>
      <c r="B35" s="92"/>
      <c r="C35" s="92"/>
      <c r="D35" s="110"/>
      <c r="E35" s="110"/>
      <c r="F35" s="110"/>
      <c r="G35" s="110"/>
      <c r="H35" s="110"/>
      <c r="I35" s="110"/>
      <c r="J35" s="110"/>
      <c r="K35" s="110"/>
      <c r="L35" s="21" t="s">
        <v>76</v>
      </c>
      <c r="M35" s="109" t="s">
        <v>26</v>
      </c>
      <c r="N35" s="112">
        <v>80</v>
      </c>
      <c r="O35" s="112">
        <v>80</v>
      </c>
      <c r="P35" s="112">
        <f t="shared" si="4"/>
        <v>100</v>
      </c>
      <c r="Q35" s="92" t="s">
        <v>46</v>
      </c>
    </row>
    <row r="36" spans="1:17" s="2" customFormat="1" ht="39.75" customHeight="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21" t="s">
        <v>77</v>
      </c>
      <c r="M36" s="109" t="s">
        <v>26</v>
      </c>
      <c r="N36" s="112">
        <v>10</v>
      </c>
      <c r="O36" s="112">
        <v>10</v>
      </c>
      <c r="P36" s="112">
        <f t="shared" si="4"/>
        <v>100</v>
      </c>
      <c r="Q36" s="92" t="s">
        <v>46</v>
      </c>
    </row>
    <row r="37" spans="1:17" s="2" customFormat="1" ht="52.5" customHeight="1" x14ac:dyDescent="0.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21" t="s">
        <v>78</v>
      </c>
      <c r="M37" s="109" t="s">
        <v>26</v>
      </c>
      <c r="N37" s="112">
        <v>15</v>
      </c>
      <c r="O37" s="112">
        <v>43</v>
      </c>
      <c r="P37" s="112">
        <f t="shared" si="4"/>
        <v>286.66666666666669</v>
      </c>
      <c r="Q37" s="92" t="s">
        <v>46</v>
      </c>
    </row>
    <row r="38" spans="1:17" s="2" customFormat="1" ht="42.75" customHeight="1" x14ac:dyDescent="0.2">
      <c r="A38" s="92"/>
      <c r="B38" s="4"/>
      <c r="C38" s="3"/>
      <c r="D38" s="34"/>
      <c r="E38" s="105"/>
      <c r="F38" s="33"/>
      <c r="G38" s="113"/>
      <c r="H38" s="31"/>
      <c r="I38" s="31"/>
      <c r="J38" s="25"/>
      <c r="K38" s="31"/>
      <c r="L38" s="21" t="s">
        <v>79</v>
      </c>
      <c r="M38" s="109" t="s">
        <v>26</v>
      </c>
      <c r="N38" s="112">
        <v>8</v>
      </c>
      <c r="O38" s="112">
        <v>7</v>
      </c>
      <c r="P38" s="112">
        <f t="shared" si="4"/>
        <v>87.5</v>
      </c>
      <c r="Q38" s="92" t="s">
        <v>46</v>
      </c>
    </row>
    <row r="39" spans="1:17" s="2" customFormat="1" ht="42" customHeight="1" x14ac:dyDescent="0.25">
      <c r="A39" s="81"/>
      <c r="B39" s="4"/>
      <c r="C39" s="3"/>
      <c r="D39" s="34"/>
      <c r="E39" s="18"/>
      <c r="F39" s="33"/>
      <c r="G39" s="112"/>
      <c r="H39" s="31"/>
      <c r="I39" s="31"/>
      <c r="J39" s="25"/>
      <c r="K39" s="28"/>
      <c r="L39" s="21" t="s">
        <v>80</v>
      </c>
      <c r="M39" s="109" t="s">
        <v>26</v>
      </c>
      <c r="N39" s="112">
        <v>67</v>
      </c>
      <c r="O39" s="112">
        <v>40</v>
      </c>
      <c r="P39" s="112">
        <f>O39/N39*100</f>
        <v>59.701492537313428</v>
      </c>
      <c r="Q39" s="92" t="s">
        <v>46</v>
      </c>
    </row>
    <row r="40" spans="1:17" s="2" customFormat="1" ht="24" customHeight="1" x14ac:dyDescent="0.2">
      <c r="A40" s="46" t="s">
        <v>21</v>
      </c>
      <c r="B40" s="47"/>
      <c r="C40" s="48"/>
      <c r="D40" s="48"/>
      <c r="E40" s="48"/>
      <c r="F40" s="48"/>
      <c r="G40" s="114"/>
      <c r="H40" s="49">
        <f>H43+H48+H52</f>
        <v>11283.51</v>
      </c>
      <c r="I40" s="49">
        <f>I43+I48+I52</f>
        <v>5980.58</v>
      </c>
      <c r="J40" s="49">
        <f>I40/H40*100</f>
        <v>53.002833338207701</v>
      </c>
      <c r="K40" s="49">
        <f>K43+K48+K52</f>
        <v>5831.9500000000007</v>
      </c>
      <c r="L40" s="74"/>
      <c r="M40" s="48"/>
      <c r="N40" s="48"/>
      <c r="O40" s="48"/>
      <c r="P40" s="51"/>
      <c r="Q40" s="48"/>
    </row>
    <row r="41" spans="1:17" s="2" customFormat="1" ht="25.5" x14ac:dyDescent="0.2">
      <c r="A41" s="91" t="s">
        <v>41</v>
      </c>
      <c r="B41" s="58" t="s">
        <v>14</v>
      </c>
      <c r="C41" s="58"/>
      <c r="D41" s="58"/>
      <c r="E41" s="58"/>
      <c r="F41" s="58"/>
      <c r="G41" s="115"/>
      <c r="H41" s="60"/>
      <c r="I41" s="60"/>
      <c r="J41" s="60"/>
      <c r="K41" s="60"/>
      <c r="L41" s="58"/>
      <c r="M41" s="58"/>
      <c r="N41" s="58"/>
      <c r="O41" s="58"/>
      <c r="P41" s="58"/>
      <c r="Q41" s="58"/>
    </row>
    <row r="42" spans="1:17" s="2" customFormat="1" ht="35.25" customHeight="1" x14ac:dyDescent="0.2">
      <c r="A42" s="21" t="s">
        <v>43</v>
      </c>
      <c r="B42" s="4"/>
      <c r="C42" s="9" t="s">
        <v>48</v>
      </c>
      <c r="D42" s="4" t="s">
        <v>83</v>
      </c>
      <c r="E42" s="36" t="s">
        <v>96</v>
      </c>
      <c r="F42" s="33">
        <f t="shared" ref="F42" si="5">E42/D42*100</f>
        <v>156.2874251497006</v>
      </c>
      <c r="G42" s="36" t="s">
        <v>91</v>
      </c>
      <c r="H42" s="31"/>
      <c r="I42" s="31"/>
      <c r="J42" s="25"/>
      <c r="K42" s="31"/>
      <c r="L42" s="21" t="s">
        <v>45</v>
      </c>
      <c r="M42" s="3" t="s">
        <v>26</v>
      </c>
      <c r="N42" s="4" t="s">
        <v>66</v>
      </c>
      <c r="O42" s="4" t="s">
        <v>66</v>
      </c>
      <c r="P42" s="33"/>
      <c r="Q42" s="102" t="s">
        <v>66</v>
      </c>
    </row>
    <row r="43" spans="1:17" s="2" customFormat="1" ht="34.5" customHeight="1" x14ac:dyDescent="0.2">
      <c r="A43" s="21" t="s">
        <v>42</v>
      </c>
      <c r="B43" s="4"/>
      <c r="C43" s="3" t="s">
        <v>11</v>
      </c>
      <c r="D43" s="113">
        <v>25000</v>
      </c>
      <c r="E43" s="105">
        <v>14632</v>
      </c>
      <c r="F43" s="33">
        <f t="shared" ref="F43:F44" si="6">E43/D43*100</f>
        <v>58.528000000000006</v>
      </c>
      <c r="G43" s="99">
        <v>18464</v>
      </c>
      <c r="H43" s="31">
        <v>6066.54</v>
      </c>
      <c r="I43" s="31">
        <v>2631.15</v>
      </c>
      <c r="J43" s="26">
        <f>I43/H43*100</f>
        <v>43.371509954603447</v>
      </c>
      <c r="K43" s="31">
        <v>4085.36</v>
      </c>
      <c r="L43" s="21" t="s">
        <v>44</v>
      </c>
      <c r="M43" s="3" t="s">
        <v>26</v>
      </c>
      <c r="N43" s="4" t="s">
        <v>66</v>
      </c>
      <c r="O43" s="4" t="s">
        <v>66</v>
      </c>
      <c r="P43" s="33"/>
      <c r="Q43" s="102" t="s">
        <v>66</v>
      </c>
    </row>
    <row r="44" spans="1:17" s="2" customFormat="1" ht="35.25" customHeight="1" x14ac:dyDescent="0.2">
      <c r="A44" s="21" t="s">
        <v>43</v>
      </c>
      <c r="B44" s="4"/>
      <c r="C44" s="3" t="s">
        <v>49</v>
      </c>
      <c r="D44" s="4" t="s">
        <v>84</v>
      </c>
      <c r="E44" s="98">
        <v>56</v>
      </c>
      <c r="F44" s="33">
        <f t="shared" si="6"/>
        <v>37.333333333333336</v>
      </c>
      <c r="G44" s="98">
        <v>76.8</v>
      </c>
      <c r="H44" s="31"/>
      <c r="I44" s="31"/>
      <c r="J44" s="26"/>
      <c r="K44" s="31"/>
      <c r="L44" s="21" t="s">
        <v>43</v>
      </c>
      <c r="M44" s="3" t="s">
        <v>47</v>
      </c>
      <c r="N44" s="4" t="s">
        <v>82</v>
      </c>
      <c r="O44" s="4" t="s">
        <v>93</v>
      </c>
      <c r="P44" s="33">
        <f t="shared" ref="P44:P45" si="7">O44/N44*100</f>
        <v>47</v>
      </c>
      <c r="Q44" s="102" t="s">
        <v>92</v>
      </c>
    </row>
    <row r="45" spans="1:17" s="2" customFormat="1" ht="26.25" customHeight="1" x14ac:dyDescent="0.2">
      <c r="A45" s="21" t="s">
        <v>43</v>
      </c>
      <c r="B45" s="4"/>
      <c r="C45" s="9" t="s">
        <v>50</v>
      </c>
      <c r="D45" s="4" t="s">
        <v>82</v>
      </c>
      <c r="E45" s="4" t="s">
        <v>93</v>
      </c>
      <c r="F45" s="33">
        <f t="shared" ref="F45" si="8">E45/D45*100</f>
        <v>47</v>
      </c>
      <c r="G45" s="102" t="s">
        <v>92</v>
      </c>
      <c r="H45" s="31"/>
      <c r="I45" s="31"/>
      <c r="J45" s="26"/>
      <c r="K45" s="31"/>
      <c r="L45" s="21" t="s">
        <v>42</v>
      </c>
      <c r="M45" s="3" t="s">
        <v>11</v>
      </c>
      <c r="N45" s="35">
        <v>25000</v>
      </c>
      <c r="O45" s="35">
        <v>14632</v>
      </c>
      <c r="P45" s="33">
        <f t="shared" si="7"/>
        <v>58.528000000000006</v>
      </c>
      <c r="Q45" s="99">
        <v>18464</v>
      </c>
    </row>
    <row r="46" spans="1:17" s="2" customFormat="1" ht="25.5" x14ac:dyDescent="0.2">
      <c r="A46" s="91" t="s">
        <v>54</v>
      </c>
      <c r="B46" s="58" t="s">
        <v>14</v>
      </c>
      <c r="C46" s="58"/>
      <c r="D46" s="58"/>
      <c r="E46" s="58"/>
      <c r="F46" s="58"/>
      <c r="G46" s="115"/>
      <c r="H46" s="60"/>
      <c r="I46" s="60"/>
      <c r="J46" s="60"/>
      <c r="K46" s="60"/>
      <c r="L46" s="58"/>
      <c r="M46" s="58"/>
      <c r="N46" s="58"/>
      <c r="O46" s="58"/>
      <c r="P46" s="58"/>
      <c r="Q46" s="115"/>
    </row>
    <row r="47" spans="1:17" s="2" customFormat="1" ht="38.25" customHeight="1" x14ac:dyDescent="0.2">
      <c r="A47" s="21" t="s">
        <v>43</v>
      </c>
      <c r="B47" s="4"/>
      <c r="C47" s="9" t="s">
        <v>48</v>
      </c>
      <c r="D47" s="4" t="s">
        <v>85</v>
      </c>
      <c r="E47" s="36" t="s">
        <v>97</v>
      </c>
      <c r="F47" s="33">
        <f t="shared" ref="F47:F50" si="9">E47/D47*100</f>
        <v>67.164179104477611</v>
      </c>
      <c r="G47" s="36" t="s">
        <v>88</v>
      </c>
      <c r="H47" s="31"/>
      <c r="I47" s="31"/>
      <c r="J47" s="26"/>
      <c r="K47" s="31"/>
      <c r="L47" s="21" t="s">
        <v>45</v>
      </c>
      <c r="M47" s="3" t="s">
        <v>26</v>
      </c>
      <c r="N47" s="4" t="s">
        <v>66</v>
      </c>
      <c r="O47" s="4" t="s">
        <v>66</v>
      </c>
      <c r="P47" s="33"/>
      <c r="Q47" s="102" t="s">
        <v>66</v>
      </c>
    </row>
    <row r="48" spans="1:17" s="2" customFormat="1" ht="37.5" customHeight="1" x14ac:dyDescent="0.2">
      <c r="A48" s="21" t="s">
        <v>42</v>
      </c>
      <c r="B48" s="4"/>
      <c r="C48" s="3" t="s">
        <v>11</v>
      </c>
      <c r="D48" s="113">
        <v>4000</v>
      </c>
      <c r="E48" s="105">
        <v>2184</v>
      </c>
      <c r="F48" s="33">
        <f t="shared" si="9"/>
        <v>54.6</v>
      </c>
      <c r="G48" s="99">
        <v>1289</v>
      </c>
      <c r="H48" s="31">
        <v>970.6</v>
      </c>
      <c r="I48" s="31">
        <v>489.89</v>
      </c>
      <c r="J48" s="26">
        <f>I48/H48*100</f>
        <v>50.472903358747168</v>
      </c>
      <c r="K48" s="31">
        <v>350.87</v>
      </c>
      <c r="L48" s="21" t="s">
        <v>44</v>
      </c>
      <c r="M48" s="3" t="s">
        <v>26</v>
      </c>
      <c r="N48" s="4" t="s">
        <v>66</v>
      </c>
      <c r="O48" s="4" t="s">
        <v>66</v>
      </c>
      <c r="P48" s="33"/>
      <c r="Q48" s="102" t="s">
        <v>66</v>
      </c>
    </row>
    <row r="49" spans="1:17" s="2" customFormat="1" ht="38.25" customHeight="1" x14ac:dyDescent="0.2">
      <c r="A49" s="21" t="s">
        <v>43</v>
      </c>
      <c r="B49" s="4"/>
      <c r="C49" s="3" t="s">
        <v>49</v>
      </c>
      <c r="D49" s="4" t="s">
        <v>86</v>
      </c>
      <c r="E49" s="36" t="s">
        <v>95</v>
      </c>
      <c r="F49" s="33">
        <f t="shared" si="9"/>
        <v>81.666666666666671</v>
      </c>
      <c r="G49" s="36" t="s">
        <v>89</v>
      </c>
      <c r="H49" s="31"/>
      <c r="I49" s="31"/>
      <c r="J49" s="26"/>
      <c r="K49" s="31"/>
      <c r="L49" s="21" t="s">
        <v>43</v>
      </c>
      <c r="M49" s="3" t="s">
        <v>47</v>
      </c>
      <c r="N49" s="4" t="s">
        <v>81</v>
      </c>
      <c r="O49" s="4" t="s">
        <v>94</v>
      </c>
      <c r="P49" s="33">
        <f t="shared" ref="P49:P58" si="10">O49/N49*100</f>
        <v>82</v>
      </c>
      <c r="Q49" s="102" t="s">
        <v>90</v>
      </c>
    </row>
    <row r="50" spans="1:17" s="2" customFormat="1" ht="30" customHeight="1" x14ac:dyDescent="0.2">
      <c r="A50" s="21" t="s">
        <v>43</v>
      </c>
      <c r="B50" s="4"/>
      <c r="C50" s="9" t="s">
        <v>50</v>
      </c>
      <c r="D50" s="4" t="s">
        <v>81</v>
      </c>
      <c r="E50" s="36" t="s">
        <v>94</v>
      </c>
      <c r="F50" s="33">
        <f t="shared" si="9"/>
        <v>82</v>
      </c>
      <c r="G50" s="36" t="s">
        <v>90</v>
      </c>
      <c r="H50" s="31"/>
      <c r="I50" s="31"/>
      <c r="J50" s="26"/>
      <c r="K50" s="31"/>
      <c r="L50" s="21" t="s">
        <v>42</v>
      </c>
      <c r="M50" s="3" t="s">
        <v>11</v>
      </c>
      <c r="N50" s="35">
        <v>4000</v>
      </c>
      <c r="O50" s="35">
        <v>2184</v>
      </c>
      <c r="P50" s="33">
        <f t="shared" si="10"/>
        <v>54.6</v>
      </c>
      <c r="Q50" s="99">
        <v>1289</v>
      </c>
    </row>
    <row r="51" spans="1:17" s="2" customFormat="1" ht="20.25" customHeight="1" x14ac:dyDescent="0.2">
      <c r="A51" s="66" t="s">
        <v>36</v>
      </c>
      <c r="B51" s="58"/>
      <c r="C51" s="58"/>
      <c r="D51" s="58"/>
      <c r="E51" s="58"/>
      <c r="F51" s="58"/>
      <c r="G51" s="115"/>
      <c r="H51" s="60"/>
      <c r="I51" s="60"/>
      <c r="J51" s="60"/>
      <c r="K51" s="60"/>
      <c r="L51" s="58"/>
      <c r="M51" s="58"/>
      <c r="N51" s="58"/>
      <c r="O51" s="58"/>
      <c r="P51" s="58"/>
      <c r="Q51" s="115"/>
    </row>
    <row r="52" spans="1:17" s="2" customFormat="1" ht="35.25" customHeight="1" x14ac:dyDescent="0.2">
      <c r="A52" s="21" t="s">
        <v>23</v>
      </c>
      <c r="B52" s="12"/>
      <c r="C52" s="9" t="s">
        <v>11</v>
      </c>
      <c r="D52" s="113">
        <v>17500</v>
      </c>
      <c r="E52" s="105">
        <v>9845</v>
      </c>
      <c r="F52" s="33">
        <f>E52/D52*100</f>
        <v>56.25714285714286</v>
      </c>
      <c r="G52" s="18">
        <v>6217</v>
      </c>
      <c r="H52" s="29">
        <v>4246.37</v>
      </c>
      <c r="I52" s="29">
        <v>2859.54</v>
      </c>
      <c r="J52" s="26">
        <f>I52/H52*100</f>
        <v>67.340811092768647</v>
      </c>
      <c r="K52" s="29">
        <v>1395.72</v>
      </c>
      <c r="L52" s="16" t="s">
        <v>51</v>
      </c>
      <c r="M52" s="3" t="s">
        <v>26</v>
      </c>
      <c r="N52" s="3">
        <v>0.06</v>
      </c>
      <c r="O52" s="3">
        <v>0.06</v>
      </c>
      <c r="P52" s="33">
        <f t="shared" si="10"/>
        <v>100</v>
      </c>
      <c r="Q52" s="100">
        <v>0.06</v>
      </c>
    </row>
    <row r="53" spans="1:17" s="2" customFormat="1" ht="19.5" customHeight="1" x14ac:dyDescent="0.2">
      <c r="A53" s="50" t="s">
        <v>20</v>
      </c>
      <c r="B53" s="47"/>
      <c r="C53" s="48"/>
      <c r="D53" s="48"/>
      <c r="E53" s="48"/>
      <c r="F53" s="51"/>
      <c r="G53" s="114"/>
      <c r="H53" s="49">
        <f>H56</f>
        <v>3979.95</v>
      </c>
      <c r="I53" s="49">
        <f>I56</f>
        <v>1928</v>
      </c>
      <c r="J53" s="52">
        <f>I53/H53*100</f>
        <v>48.442819633412483</v>
      </c>
      <c r="K53" s="49">
        <f>K56</f>
        <v>1501.58</v>
      </c>
      <c r="L53" s="74"/>
      <c r="M53" s="48"/>
      <c r="N53" s="48"/>
      <c r="O53" s="48"/>
      <c r="P53" s="51"/>
      <c r="Q53" s="48"/>
    </row>
    <row r="54" spans="1:17" s="2" customFormat="1" ht="25.5" x14ac:dyDescent="0.2">
      <c r="A54" s="91" t="s">
        <v>41</v>
      </c>
      <c r="B54" s="58" t="s">
        <v>14</v>
      </c>
      <c r="C54" s="58"/>
      <c r="D54" s="58"/>
      <c r="E54" s="58"/>
      <c r="F54" s="58"/>
      <c r="G54" s="115"/>
      <c r="H54" s="60"/>
      <c r="I54" s="60"/>
      <c r="J54" s="60"/>
      <c r="K54" s="60"/>
      <c r="L54" s="58"/>
      <c r="M54" s="58"/>
      <c r="N54" s="58"/>
      <c r="O54" s="58"/>
      <c r="P54" s="58"/>
      <c r="Q54" s="58"/>
    </row>
    <row r="55" spans="1:17" s="2" customFormat="1" ht="25.5" x14ac:dyDescent="0.2">
      <c r="A55" s="21" t="s">
        <v>43</v>
      </c>
      <c r="B55" s="4"/>
      <c r="C55" s="9" t="s">
        <v>48</v>
      </c>
      <c r="D55" s="3">
        <v>350</v>
      </c>
      <c r="E55" s="19">
        <v>288</v>
      </c>
      <c r="F55" s="33">
        <f t="shared" ref="F55:F58" si="11">E55/D55*100</f>
        <v>82.285714285714278</v>
      </c>
      <c r="G55" s="98">
        <v>209</v>
      </c>
      <c r="H55" s="31"/>
      <c r="I55" s="31"/>
      <c r="J55" s="26"/>
      <c r="K55" s="27"/>
      <c r="L55" s="21" t="s">
        <v>45</v>
      </c>
      <c r="M55" s="3" t="s">
        <v>26</v>
      </c>
      <c r="N55" s="3">
        <v>0</v>
      </c>
      <c r="O55" s="3">
        <v>0</v>
      </c>
      <c r="P55" s="33"/>
      <c r="Q55" s="100">
        <v>0</v>
      </c>
    </row>
    <row r="56" spans="1:17" s="2" customFormat="1" ht="25.5" x14ac:dyDescent="0.2">
      <c r="A56" s="21" t="s">
        <v>42</v>
      </c>
      <c r="B56" s="4"/>
      <c r="C56" s="3" t="s">
        <v>11</v>
      </c>
      <c r="D56" s="34">
        <v>21000</v>
      </c>
      <c r="E56" s="34">
        <v>10109</v>
      </c>
      <c r="F56" s="33">
        <f t="shared" si="11"/>
        <v>48.138095238095232</v>
      </c>
      <c r="G56" s="37">
        <v>10029</v>
      </c>
      <c r="H56" s="31">
        <v>3979.95</v>
      </c>
      <c r="I56" s="31">
        <v>1928</v>
      </c>
      <c r="J56" s="26">
        <f>I56/H56*100</f>
        <v>48.442819633412483</v>
      </c>
      <c r="K56" s="31">
        <v>1501.58</v>
      </c>
      <c r="L56" s="21" t="s">
        <v>44</v>
      </c>
      <c r="M56" s="3" t="s">
        <v>26</v>
      </c>
      <c r="N56" s="3">
        <v>0</v>
      </c>
      <c r="O56" s="3">
        <v>0</v>
      </c>
      <c r="P56" s="33"/>
      <c r="Q56" s="100">
        <v>0</v>
      </c>
    </row>
    <row r="57" spans="1:17" s="2" customFormat="1" ht="36" customHeight="1" x14ac:dyDescent="0.2">
      <c r="A57" s="21" t="s">
        <v>43</v>
      </c>
      <c r="B57" s="4"/>
      <c r="C57" s="3" t="s">
        <v>49</v>
      </c>
      <c r="D57" s="3">
        <v>60</v>
      </c>
      <c r="E57" s="19">
        <v>35</v>
      </c>
      <c r="F57" s="33">
        <f t="shared" si="11"/>
        <v>58.333333333333336</v>
      </c>
      <c r="G57" s="98">
        <v>48</v>
      </c>
      <c r="H57" s="31"/>
      <c r="I57" s="31"/>
      <c r="J57" s="26"/>
      <c r="K57" s="31"/>
      <c r="L57" s="21" t="s">
        <v>43</v>
      </c>
      <c r="M57" s="3" t="s">
        <v>47</v>
      </c>
      <c r="N57" s="3">
        <v>50</v>
      </c>
      <c r="O57" s="3">
        <v>29</v>
      </c>
      <c r="P57" s="33">
        <f t="shared" si="10"/>
        <v>57.999999999999993</v>
      </c>
      <c r="Q57" s="100">
        <v>40</v>
      </c>
    </row>
    <row r="58" spans="1:17" s="2" customFormat="1" ht="32.25" customHeight="1" x14ac:dyDescent="0.2">
      <c r="A58" s="21" t="s">
        <v>43</v>
      </c>
      <c r="B58" s="4"/>
      <c r="C58" s="9" t="s">
        <v>50</v>
      </c>
      <c r="D58" s="35">
        <v>50</v>
      </c>
      <c r="E58" s="18">
        <v>29</v>
      </c>
      <c r="F58" s="33">
        <f t="shared" si="11"/>
        <v>57.999999999999993</v>
      </c>
      <c r="G58" s="18">
        <v>40</v>
      </c>
      <c r="H58" s="31"/>
      <c r="I58" s="31"/>
      <c r="J58" s="26"/>
      <c r="K58" s="31"/>
      <c r="L58" s="8" t="s">
        <v>42</v>
      </c>
      <c r="M58" s="3" t="s">
        <v>11</v>
      </c>
      <c r="N58" s="34">
        <v>21000</v>
      </c>
      <c r="O58" s="34">
        <v>10109</v>
      </c>
      <c r="P58" s="33">
        <f t="shared" si="10"/>
        <v>48.138095238095232</v>
      </c>
      <c r="Q58" s="101">
        <v>10029</v>
      </c>
    </row>
    <row r="59" spans="1:17" s="2" customFormat="1" ht="26.25" customHeight="1" x14ac:dyDescent="0.2">
      <c r="A59" s="46" t="s">
        <v>25</v>
      </c>
      <c r="B59" s="47"/>
      <c r="C59" s="53"/>
      <c r="D59" s="53"/>
      <c r="E59" s="53"/>
      <c r="F59" s="53"/>
      <c r="G59" s="114"/>
      <c r="H59" s="54">
        <f>H61+H62+H63+H64+H65+H66+H67+H68+H69+H70+H71+H73</f>
        <v>17003.580000000002</v>
      </c>
      <c r="I59" s="54">
        <f>I61+I73+I62+I63+I64+I65+I66+I67+I68+I69+I70+I71</f>
        <v>7722.7800000000007</v>
      </c>
      <c r="J59" s="52">
        <f>I59/H59*100</f>
        <v>45.41855303412575</v>
      </c>
      <c r="K59" s="54">
        <f>K61+K62+K63+K64+K65+K66+K67+K68+K69+K70+K71+K73</f>
        <v>7908.1200000000008</v>
      </c>
      <c r="L59" s="75"/>
      <c r="M59" s="48"/>
      <c r="N59" s="76"/>
      <c r="O59" s="48"/>
      <c r="P59" s="51"/>
      <c r="Q59" s="57"/>
    </row>
    <row r="60" spans="1:17" s="2" customFormat="1" ht="39.75" customHeight="1" x14ac:dyDescent="0.2">
      <c r="A60" s="66" t="s">
        <v>22</v>
      </c>
      <c r="B60" s="58"/>
      <c r="C60" s="58"/>
      <c r="D60" s="58"/>
      <c r="E60" s="58"/>
      <c r="F60" s="58"/>
      <c r="G60" s="115"/>
      <c r="H60" s="60"/>
      <c r="I60" s="60"/>
      <c r="J60" s="60"/>
      <c r="K60" s="60"/>
      <c r="L60" s="58"/>
      <c r="M60" s="58"/>
      <c r="N60" s="58"/>
      <c r="O60" s="58"/>
      <c r="P60" s="58"/>
      <c r="Q60" s="58"/>
    </row>
    <row r="61" spans="1:17" s="2" customFormat="1" ht="75.75" customHeight="1" x14ac:dyDescent="0.2">
      <c r="A61" s="21" t="s">
        <v>56</v>
      </c>
      <c r="B61" s="12"/>
      <c r="C61" s="9" t="s">
        <v>12</v>
      </c>
      <c r="D61" s="99">
        <v>85000</v>
      </c>
      <c r="E61" s="99">
        <v>42669</v>
      </c>
      <c r="F61" s="120">
        <f t="shared" ref="F61:F73" si="12">E61/D61*100</f>
        <v>50.198823529411762</v>
      </c>
      <c r="G61" s="99">
        <v>30468</v>
      </c>
      <c r="H61" s="30">
        <v>9523.75</v>
      </c>
      <c r="I61" s="29">
        <v>4366.78</v>
      </c>
      <c r="J61" s="26">
        <f t="shared" ref="J61:J63" si="13">I61/H61*100</f>
        <v>45.851476571728575</v>
      </c>
      <c r="K61" s="29">
        <v>4575.2700000000004</v>
      </c>
      <c r="L61" s="21" t="s">
        <v>67</v>
      </c>
      <c r="M61" s="19" t="s">
        <v>26</v>
      </c>
      <c r="N61" s="19">
        <v>0</v>
      </c>
      <c r="O61" s="19">
        <v>0</v>
      </c>
      <c r="P61" s="98"/>
      <c r="Q61" s="21">
        <v>0</v>
      </c>
    </row>
    <row r="62" spans="1:17" s="2" customFormat="1" ht="26.25" customHeight="1" x14ac:dyDescent="0.2">
      <c r="A62" s="20" t="s">
        <v>57</v>
      </c>
      <c r="B62" s="12"/>
      <c r="C62" s="9" t="s">
        <v>12</v>
      </c>
      <c r="D62" s="99">
        <v>1500</v>
      </c>
      <c r="E62" s="99">
        <v>750</v>
      </c>
      <c r="F62" s="120">
        <f t="shared" si="12"/>
        <v>50</v>
      </c>
      <c r="G62" s="99">
        <v>560</v>
      </c>
      <c r="H62" s="124">
        <v>404.58</v>
      </c>
      <c r="I62" s="107">
        <v>131.02000000000001</v>
      </c>
      <c r="J62" s="26">
        <f t="shared" si="13"/>
        <v>32.384200899698456</v>
      </c>
      <c r="K62" s="106">
        <v>148.88999999999999</v>
      </c>
      <c r="L62" s="10"/>
      <c r="M62" s="3"/>
      <c r="N62" s="11"/>
      <c r="O62" s="3"/>
      <c r="P62" s="97"/>
      <c r="Q62" s="97"/>
    </row>
    <row r="63" spans="1:17" s="2" customFormat="1" ht="26.25" customHeight="1" x14ac:dyDescent="0.2">
      <c r="A63" s="20" t="s">
        <v>58</v>
      </c>
      <c r="B63" s="12"/>
      <c r="C63" s="9" t="s">
        <v>12</v>
      </c>
      <c r="D63" s="99">
        <v>5800</v>
      </c>
      <c r="E63" s="99">
        <v>2903</v>
      </c>
      <c r="F63" s="120">
        <f t="shared" si="12"/>
        <v>50.051724137931032</v>
      </c>
      <c r="G63" s="99">
        <v>2203</v>
      </c>
      <c r="H63" s="124">
        <v>576.65</v>
      </c>
      <c r="I63" s="107">
        <v>233.05</v>
      </c>
      <c r="J63" s="26">
        <f t="shared" si="13"/>
        <v>40.414462845746989</v>
      </c>
      <c r="K63" s="106">
        <v>280.99</v>
      </c>
      <c r="L63" s="10"/>
      <c r="M63" s="3"/>
      <c r="N63" s="11"/>
      <c r="O63" s="3"/>
      <c r="P63" s="97"/>
      <c r="Q63" s="97"/>
    </row>
    <row r="64" spans="1:17" s="2" customFormat="1" ht="26.25" customHeight="1" x14ac:dyDescent="0.2">
      <c r="A64" s="20" t="s">
        <v>59</v>
      </c>
      <c r="B64" s="12"/>
      <c r="C64" s="9" t="s">
        <v>12</v>
      </c>
      <c r="D64" s="99">
        <v>5500</v>
      </c>
      <c r="E64" s="99">
        <v>2751</v>
      </c>
      <c r="F64" s="120">
        <f t="shared" si="12"/>
        <v>50.018181818181816</v>
      </c>
      <c r="G64" s="99">
        <v>1873</v>
      </c>
      <c r="H64" s="124">
        <v>701.52</v>
      </c>
      <c r="I64" s="107">
        <v>304.44</v>
      </c>
      <c r="J64" s="26">
        <f t="shared" ref="J64:J70" si="14">I64/H64*100</f>
        <v>43.397194663017444</v>
      </c>
      <c r="K64" s="107">
        <v>325.17</v>
      </c>
      <c r="L64" s="10"/>
      <c r="M64" s="3"/>
      <c r="N64" s="11"/>
      <c r="O64" s="3"/>
      <c r="P64" s="97"/>
      <c r="Q64" s="97"/>
    </row>
    <row r="65" spans="1:17" s="2" customFormat="1" ht="26.25" customHeight="1" x14ac:dyDescent="0.2">
      <c r="A65" s="20" t="s">
        <v>60</v>
      </c>
      <c r="B65" s="12"/>
      <c r="C65" s="9" t="s">
        <v>12</v>
      </c>
      <c r="D65" s="99">
        <v>400</v>
      </c>
      <c r="E65" s="99">
        <v>202</v>
      </c>
      <c r="F65" s="120">
        <f t="shared" si="12"/>
        <v>50.5</v>
      </c>
      <c r="G65" s="99">
        <v>147</v>
      </c>
      <c r="H65" s="124">
        <v>159.71</v>
      </c>
      <c r="I65" s="107">
        <v>69.930000000000007</v>
      </c>
      <c r="J65" s="26">
        <f t="shared" si="14"/>
        <v>43.785611420700022</v>
      </c>
      <c r="K65" s="107">
        <v>58.86</v>
      </c>
      <c r="L65" s="10"/>
      <c r="M65" s="3"/>
      <c r="N65" s="11"/>
      <c r="O65" s="3"/>
      <c r="P65" s="97"/>
      <c r="Q65" s="97"/>
    </row>
    <row r="66" spans="1:17" s="2" customFormat="1" ht="26.25" customHeight="1" x14ac:dyDescent="0.2">
      <c r="A66" s="20" t="s">
        <v>61</v>
      </c>
      <c r="B66" s="12"/>
      <c r="C66" s="9" t="s">
        <v>12</v>
      </c>
      <c r="D66" s="99">
        <v>3000</v>
      </c>
      <c r="E66" s="99">
        <v>1504</v>
      </c>
      <c r="F66" s="120">
        <f t="shared" si="12"/>
        <v>50.133333333333333</v>
      </c>
      <c r="G66" s="99">
        <v>901</v>
      </c>
      <c r="H66" s="124">
        <v>418.54</v>
      </c>
      <c r="I66" s="107">
        <v>201.12</v>
      </c>
      <c r="J66" s="26">
        <f t="shared" si="14"/>
        <v>48.052754814354657</v>
      </c>
      <c r="K66" s="106">
        <v>197.35</v>
      </c>
      <c r="L66" s="10"/>
      <c r="M66" s="3"/>
      <c r="N66" s="11"/>
      <c r="O66" s="3"/>
      <c r="P66" s="97"/>
      <c r="Q66" s="97"/>
    </row>
    <row r="67" spans="1:17" s="2" customFormat="1" ht="26.25" customHeight="1" x14ac:dyDescent="0.2">
      <c r="A67" s="20" t="s">
        <v>62</v>
      </c>
      <c r="B67" s="12"/>
      <c r="C67" s="9" t="s">
        <v>12</v>
      </c>
      <c r="D67" s="99">
        <v>3000</v>
      </c>
      <c r="E67" s="99">
        <v>1601</v>
      </c>
      <c r="F67" s="120">
        <f t="shared" si="12"/>
        <v>53.36666666666666</v>
      </c>
      <c r="G67" s="99">
        <v>1228</v>
      </c>
      <c r="H67" s="124">
        <v>814.5</v>
      </c>
      <c r="I67" s="107">
        <v>405.36</v>
      </c>
      <c r="J67" s="26">
        <f t="shared" si="14"/>
        <v>49.767955801104975</v>
      </c>
      <c r="K67" s="107">
        <v>424.41</v>
      </c>
      <c r="L67" s="104"/>
      <c r="M67" s="3"/>
      <c r="N67" s="11"/>
      <c r="O67" s="3"/>
      <c r="P67" s="97"/>
      <c r="Q67" s="97"/>
    </row>
    <row r="68" spans="1:17" s="2" customFormat="1" ht="26.25" customHeight="1" x14ac:dyDescent="0.2">
      <c r="A68" s="20" t="s">
        <v>63</v>
      </c>
      <c r="B68" s="12"/>
      <c r="C68" s="9" t="s">
        <v>12</v>
      </c>
      <c r="D68" s="99">
        <v>800</v>
      </c>
      <c r="E68" s="99">
        <v>498</v>
      </c>
      <c r="F68" s="120">
        <f t="shared" si="12"/>
        <v>62.250000000000007</v>
      </c>
      <c r="G68" s="99">
        <v>250</v>
      </c>
      <c r="H68" s="124">
        <v>389.54</v>
      </c>
      <c r="I68" s="107">
        <v>162.76</v>
      </c>
      <c r="J68" s="26">
        <f>I68/H68*100</f>
        <v>41.782615392514245</v>
      </c>
      <c r="K68" s="106">
        <v>169.91</v>
      </c>
      <c r="L68" s="10"/>
      <c r="M68" s="3"/>
      <c r="N68" s="11"/>
      <c r="O68" s="3"/>
      <c r="P68" s="97"/>
      <c r="Q68" s="97"/>
    </row>
    <row r="69" spans="1:17" s="2" customFormat="1" ht="26.25" customHeight="1" x14ac:dyDescent="0.2">
      <c r="A69" s="20" t="s">
        <v>64</v>
      </c>
      <c r="B69" s="12"/>
      <c r="C69" s="9" t="s">
        <v>12</v>
      </c>
      <c r="D69" s="99">
        <v>10400</v>
      </c>
      <c r="E69" s="99">
        <v>5200</v>
      </c>
      <c r="F69" s="120">
        <f t="shared" si="12"/>
        <v>50</v>
      </c>
      <c r="G69" s="99">
        <v>4030</v>
      </c>
      <c r="H69" s="124">
        <v>778.27</v>
      </c>
      <c r="I69" s="107">
        <v>359.64</v>
      </c>
      <c r="J69" s="26">
        <f t="shared" si="14"/>
        <v>46.210184126331477</v>
      </c>
      <c r="K69" s="106">
        <v>663.1</v>
      </c>
      <c r="L69" s="103"/>
      <c r="M69" s="3"/>
      <c r="N69" s="11"/>
      <c r="O69" s="3"/>
      <c r="P69" s="97"/>
      <c r="Q69" s="97"/>
    </row>
    <row r="70" spans="1:17" s="2" customFormat="1" ht="26.25" customHeight="1" x14ac:dyDescent="0.2">
      <c r="A70" s="20" t="s">
        <v>64</v>
      </c>
      <c r="B70" s="12"/>
      <c r="C70" s="9" t="s">
        <v>12</v>
      </c>
      <c r="D70" s="99">
        <v>6200</v>
      </c>
      <c r="E70" s="99">
        <v>3054</v>
      </c>
      <c r="F70" s="120">
        <f t="shared" si="12"/>
        <v>49.258064516129032</v>
      </c>
      <c r="G70" s="99">
        <v>1950</v>
      </c>
      <c r="H70" s="124">
        <v>778.26</v>
      </c>
      <c r="I70" s="107">
        <v>359.63</v>
      </c>
      <c r="J70" s="26">
        <f t="shared" si="14"/>
        <v>46.209492971500524</v>
      </c>
      <c r="K70" s="106">
        <v>320.85000000000002</v>
      </c>
      <c r="L70" s="10"/>
      <c r="M70" s="3"/>
      <c r="N70" s="11"/>
      <c r="O70" s="3"/>
      <c r="P70" s="97"/>
      <c r="Q70" s="97"/>
    </row>
    <row r="71" spans="1:17" s="2" customFormat="1" ht="26.25" customHeight="1" x14ac:dyDescent="0.2">
      <c r="A71" s="20" t="s">
        <v>64</v>
      </c>
      <c r="B71" s="12"/>
      <c r="C71" s="9" t="s">
        <v>12</v>
      </c>
      <c r="D71" s="99">
        <v>6200</v>
      </c>
      <c r="E71" s="99">
        <v>3086</v>
      </c>
      <c r="F71" s="120">
        <f t="shared" si="12"/>
        <v>49.774193548387096</v>
      </c>
      <c r="G71" s="99">
        <v>1901</v>
      </c>
      <c r="H71" s="124">
        <v>778.26</v>
      </c>
      <c r="I71" s="107">
        <v>359.63</v>
      </c>
      <c r="J71" s="26">
        <f>I71/H71*100</f>
        <v>46.209492971500524</v>
      </c>
      <c r="K71" s="106">
        <v>312.79000000000002</v>
      </c>
      <c r="L71" s="10"/>
      <c r="M71" s="3"/>
      <c r="N71" s="11"/>
      <c r="O71" s="3"/>
      <c r="P71" s="97"/>
      <c r="Q71" s="97"/>
    </row>
    <row r="72" spans="1:17" s="2" customFormat="1" ht="38.25" customHeight="1" x14ac:dyDescent="0.2">
      <c r="A72" s="66" t="s">
        <v>39</v>
      </c>
      <c r="B72" s="67"/>
      <c r="C72" s="68"/>
      <c r="D72" s="108"/>
      <c r="E72" s="108"/>
      <c r="F72" s="108"/>
      <c r="G72" s="108"/>
      <c r="H72" s="69"/>
      <c r="I72" s="69"/>
      <c r="J72" s="59"/>
      <c r="K72" s="69"/>
      <c r="L72" s="65"/>
      <c r="M72" s="70"/>
      <c r="N72" s="71"/>
      <c r="O72" s="70"/>
      <c r="P72" s="72"/>
      <c r="Q72" s="72"/>
    </row>
    <row r="73" spans="1:17" s="2" customFormat="1" ht="113.25" customHeight="1" x14ac:dyDescent="0.2">
      <c r="A73" s="21" t="s">
        <v>40</v>
      </c>
      <c r="B73" s="12"/>
      <c r="C73" s="9" t="s">
        <v>12</v>
      </c>
      <c r="D73" s="99">
        <v>15000</v>
      </c>
      <c r="E73" s="99">
        <v>7519</v>
      </c>
      <c r="F73" s="120">
        <f t="shared" si="12"/>
        <v>50.126666666666665</v>
      </c>
      <c r="G73" s="99">
        <v>3151</v>
      </c>
      <c r="H73" s="29">
        <v>1680</v>
      </c>
      <c r="I73" s="29">
        <v>769.42</v>
      </c>
      <c r="J73" s="26">
        <f>I73/H73*100</f>
        <v>45.798809523809517</v>
      </c>
      <c r="K73" s="29">
        <v>430.53</v>
      </c>
      <c r="L73" s="21" t="s">
        <v>67</v>
      </c>
      <c r="M73" s="19" t="s">
        <v>26</v>
      </c>
      <c r="N73" s="19">
        <v>0</v>
      </c>
      <c r="O73" s="19">
        <v>0</v>
      </c>
      <c r="P73" s="96"/>
      <c r="Q73" s="21">
        <v>0</v>
      </c>
    </row>
    <row r="74" spans="1:17" s="2" customFormat="1" ht="27.75" customHeight="1" x14ac:dyDescent="0.2">
      <c r="A74" s="46" t="s">
        <v>18</v>
      </c>
      <c r="B74" s="47" t="s">
        <v>14</v>
      </c>
      <c r="C74" s="48"/>
      <c r="D74" s="48"/>
      <c r="E74" s="48"/>
      <c r="F74" s="51"/>
      <c r="G74" s="114"/>
      <c r="H74" s="49">
        <f>H76+H78</f>
        <v>4962.7</v>
      </c>
      <c r="I74" s="49">
        <f>I76+I78</f>
        <v>2366.5100000000002</v>
      </c>
      <c r="J74" s="52">
        <f>I74/H74*100</f>
        <v>47.685937090696598</v>
      </c>
      <c r="K74" s="49">
        <f>K76+K78</f>
        <v>2395.35</v>
      </c>
      <c r="L74" s="75"/>
      <c r="M74" s="48"/>
      <c r="N74" s="48"/>
      <c r="O74" s="48"/>
      <c r="P74" s="77"/>
      <c r="Q74" s="78"/>
    </row>
    <row r="75" spans="1:17" s="2" customFormat="1" ht="39.75" customHeight="1" x14ac:dyDescent="0.2">
      <c r="A75" s="65" t="s">
        <v>37</v>
      </c>
      <c r="B75" s="58"/>
      <c r="C75" s="58"/>
      <c r="D75" s="58"/>
      <c r="E75" s="58"/>
      <c r="F75" s="58"/>
      <c r="G75" s="115"/>
      <c r="H75" s="60"/>
      <c r="I75" s="60"/>
      <c r="J75" s="60"/>
      <c r="K75" s="60"/>
      <c r="L75" s="58"/>
      <c r="M75" s="58"/>
      <c r="N75" s="58"/>
      <c r="O75" s="58"/>
      <c r="P75" s="58"/>
      <c r="Q75" s="58"/>
    </row>
    <row r="76" spans="1:17" s="2" customFormat="1" ht="96.75" customHeight="1" x14ac:dyDescent="0.2">
      <c r="A76" s="10" t="s">
        <v>19</v>
      </c>
      <c r="B76" s="12"/>
      <c r="C76" s="3" t="s">
        <v>11</v>
      </c>
      <c r="D76" s="105">
        <v>7489</v>
      </c>
      <c r="E76" s="105">
        <v>3116</v>
      </c>
      <c r="F76" s="33">
        <f>E76/D76*100</f>
        <v>41.607691280544799</v>
      </c>
      <c r="G76" s="18">
        <v>4142</v>
      </c>
      <c r="H76" s="31">
        <v>3720.7</v>
      </c>
      <c r="I76" s="31">
        <v>1775.63</v>
      </c>
      <c r="J76" s="26">
        <f>I76/H76*100</f>
        <v>47.723009111188759</v>
      </c>
      <c r="K76" s="31">
        <v>1999.73</v>
      </c>
      <c r="L76" s="21" t="s">
        <v>68</v>
      </c>
      <c r="M76" s="3" t="s">
        <v>12</v>
      </c>
      <c r="N76" s="3">
        <v>1100</v>
      </c>
      <c r="O76" s="3">
        <v>535</v>
      </c>
      <c r="P76" s="33">
        <f t="shared" ref="P76" si="15">O76/N76*100</f>
        <v>48.63636363636364</v>
      </c>
      <c r="Q76" s="100">
        <v>292</v>
      </c>
    </row>
    <row r="77" spans="1:17" s="2" customFormat="1" ht="39.75" customHeight="1" x14ac:dyDescent="0.2">
      <c r="A77" s="65" t="s">
        <v>38</v>
      </c>
      <c r="B77" s="58"/>
      <c r="C77" s="58"/>
      <c r="D77" s="58"/>
      <c r="E77" s="58"/>
      <c r="F77" s="58"/>
      <c r="G77" s="115"/>
      <c r="H77" s="60"/>
      <c r="I77" s="60"/>
      <c r="J77" s="60"/>
      <c r="K77" s="60"/>
      <c r="L77" s="58"/>
      <c r="M77" s="58"/>
      <c r="N77" s="58"/>
      <c r="O77" s="58"/>
      <c r="P77" s="58"/>
      <c r="Q77" s="115"/>
    </row>
    <row r="78" spans="1:17" s="2" customFormat="1" ht="93" customHeight="1" x14ac:dyDescent="0.2">
      <c r="A78" s="10" t="s">
        <v>19</v>
      </c>
      <c r="B78" s="12"/>
      <c r="C78" s="3" t="s">
        <v>11</v>
      </c>
      <c r="D78" s="105">
        <v>2500</v>
      </c>
      <c r="E78" s="105">
        <v>1037</v>
      </c>
      <c r="F78" s="33">
        <f>E78/D78*100</f>
        <v>41.48</v>
      </c>
      <c r="G78" s="18">
        <v>716</v>
      </c>
      <c r="H78" s="31">
        <v>1242</v>
      </c>
      <c r="I78" s="31">
        <v>590.88</v>
      </c>
      <c r="J78" s="26">
        <f>I78/H78*100</f>
        <v>47.574879227053138</v>
      </c>
      <c r="K78" s="31">
        <v>395.62</v>
      </c>
      <c r="L78" s="21" t="s">
        <v>68</v>
      </c>
      <c r="M78" s="3" t="s">
        <v>12</v>
      </c>
      <c r="N78" s="3">
        <v>500</v>
      </c>
      <c r="O78" s="3">
        <v>251</v>
      </c>
      <c r="P78" s="33">
        <f t="shared" ref="P78" si="16">O78/N78*100</f>
        <v>50.2</v>
      </c>
      <c r="Q78" s="100">
        <v>130</v>
      </c>
    </row>
    <row r="79" spans="1:17" s="2" customFormat="1" ht="14.25" customHeight="1" x14ac:dyDescent="0.2">
      <c r="A79" s="55" t="s">
        <v>16</v>
      </c>
      <c r="B79" s="53"/>
      <c r="C79" s="56"/>
      <c r="D79" s="48"/>
      <c r="E79" s="48"/>
      <c r="F79" s="51"/>
      <c r="G79" s="114"/>
      <c r="H79" s="49">
        <f>H81+H84+H86+H88+H90+H92</f>
        <v>16010.49</v>
      </c>
      <c r="I79" s="49">
        <f>I81+I84+I86+I88+I90+I92</f>
        <v>10045.200000000001</v>
      </c>
      <c r="J79" s="52">
        <f>I79/H79*100</f>
        <v>62.741365192445706</v>
      </c>
      <c r="K79" s="49">
        <f>K81+K84+K86+K88+K90+K92</f>
        <v>8286.2800000000007</v>
      </c>
      <c r="L79" s="75"/>
      <c r="M79" s="48"/>
      <c r="N79" s="76"/>
      <c r="O79" s="48"/>
      <c r="P79" s="78"/>
      <c r="Q79" s="48"/>
    </row>
    <row r="80" spans="1:17" s="2" customFormat="1" ht="26.25" customHeight="1" x14ac:dyDescent="0.2">
      <c r="A80" s="91" t="s">
        <v>27</v>
      </c>
      <c r="B80" s="58"/>
      <c r="C80" s="58"/>
      <c r="D80" s="58"/>
      <c r="E80" s="58"/>
      <c r="F80" s="58"/>
      <c r="G80" s="115"/>
      <c r="H80" s="60"/>
      <c r="I80" s="60"/>
      <c r="J80" s="60"/>
      <c r="K80" s="60"/>
      <c r="L80" s="58"/>
      <c r="M80" s="58"/>
      <c r="N80" s="58"/>
      <c r="O80" s="58"/>
      <c r="P80" s="58"/>
      <c r="Q80" s="58"/>
    </row>
    <row r="81" spans="1:17" s="2" customFormat="1" ht="21.75" customHeight="1" x14ac:dyDescent="0.2">
      <c r="A81" s="21" t="s">
        <v>28</v>
      </c>
      <c r="B81" s="12"/>
      <c r="C81" s="3" t="s">
        <v>53</v>
      </c>
      <c r="D81" s="34">
        <v>35334</v>
      </c>
      <c r="E81" s="37">
        <v>18726</v>
      </c>
      <c r="F81" s="33">
        <f>E81/D81*100</f>
        <v>52.997113262013926</v>
      </c>
      <c r="G81" s="37">
        <v>19630</v>
      </c>
      <c r="H81" s="31">
        <v>9259.25</v>
      </c>
      <c r="I81" s="31">
        <v>5441.24</v>
      </c>
      <c r="J81" s="26">
        <f>I81/H81*100</f>
        <v>58.765450765450765</v>
      </c>
      <c r="K81" s="31">
        <v>4970.25</v>
      </c>
      <c r="L81" s="10"/>
      <c r="M81" s="3"/>
      <c r="N81" s="3"/>
      <c r="O81" s="3"/>
      <c r="P81" s="5"/>
      <c r="Q81" s="34"/>
    </row>
    <row r="82" spans="1:17" s="2" customFormat="1" ht="37.5" customHeight="1" x14ac:dyDescent="0.2">
      <c r="A82" s="91" t="s">
        <v>30</v>
      </c>
      <c r="B82" s="58"/>
      <c r="C82" s="58"/>
      <c r="D82" s="58"/>
      <c r="E82" s="58"/>
      <c r="F82" s="115"/>
      <c r="G82" s="115"/>
      <c r="H82" s="60"/>
      <c r="I82" s="60"/>
      <c r="J82" s="60"/>
      <c r="K82" s="60"/>
      <c r="L82" s="58"/>
      <c r="M82" s="58"/>
      <c r="N82" s="58"/>
      <c r="O82" s="58"/>
      <c r="P82" s="58"/>
      <c r="Q82" s="58"/>
    </row>
    <row r="83" spans="1:17" s="2" customFormat="1" ht="14.25" customHeight="1" x14ac:dyDescent="0.2">
      <c r="A83" s="91" t="s">
        <v>32</v>
      </c>
      <c r="B83" s="58"/>
      <c r="C83" s="58"/>
      <c r="D83" s="58"/>
      <c r="E83" s="58"/>
      <c r="F83" s="115"/>
      <c r="G83" s="115"/>
      <c r="H83" s="60"/>
      <c r="I83" s="60"/>
      <c r="J83" s="60"/>
      <c r="K83" s="60"/>
      <c r="L83" s="58"/>
      <c r="M83" s="58"/>
      <c r="N83" s="58"/>
      <c r="O83" s="58"/>
      <c r="P83" s="58"/>
      <c r="Q83" s="58"/>
    </row>
    <row r="84" spans="1:17" s="2" customFormat="1" ht="16.5" customHeight="1" x14ac:dyDescent="0.2">
      <c r="A84" s="21" t="s">
        <v>52</v>
      </c>
      <c r="B84" s="12"/>
      <c r="C84" s="3" t="s">
        <v>53</v>
      </c>
      <c r="D84" s="34">
        <v>2763</v>
      </c>
      <c r="E84" s="112">
        <v>1850</v>
      </c>
      <c r="F84" s="33">
        <f>E84/D84*100</f>
        <v>66.956207021353592</v>
      </c>
      <c r="G84" s="98">
        <v>1283</v>
      </c>
      <c r="H84" s="31">
        <v>723.63</v>
      </c>
      <c r="I84" s="31">
        <v>536.67999999999995</v>
      </c>
      <c r="J84" s="26">
        <f>I84/H84*100</f>
        <v>74.164973812583767</v>
      </c>
      <c r="K84" s="31">
        <v>324.83999999999997</v>
      </c>
      <c r="L84" s="10"/>
      <c r="M84" s="3"/>
      <c r="N84" s="3"/>
      <c r="O84" s="3"/>
      <c r="P84" s="5"/>
      <c r="Q84" s="34"/>
    </row>
    <row r="85" spans="1:17" s="2" customFormat="1" ht="18" customHeight="1" x14ac:dyDescent="0.2">
      <c r="A85" s="91" t="s">
        <v>33</v>
      </c>
      <c r="B85" s="58"/>
      <c r="C85" s="58"/>
      <c r="D85" s="58"/>
      <c r="E85" s="115"/>
      <c r="F85" s="58"/>
      <c r="G85" s="115"/>
      <c r="H85" s="60"/>
      <c r="I85" s="60"/>
      <c r="J85" s="60"/>
      <c r="K85" s="60"/>
      <c r="L85" s="58"/>
      <c r="M85" s="58"/>
      <c r="N85" s="58"/>
      <c r="O85" s="58"/>
      <c r="P85" s="58"/>
      <c r="Q85" s="58"/>
    </row>
    <row r="86" spans="1:17" s="2" customFormat="1" ht="16.5" customHeight="1" x14ac:dyDescent="0.2">
      <c r="A86" s="21" t="s">
        <v>52</v>
      </c>
      <c r="B86" s="12"/>
      <c r="C86" s="3" t="s">
        <v>53</v>
      </c>
      <c r="D86" s="34">
        <v>2907</v>
      </c>
      <c r="E86" s="112">
        <v>1400</v>
      </c>
      <c r="F86" s="33">
        <f>E86/D86*100</f>
        <v>48.159614723082214</v>
      </c>
      <c r="G86" s="37">
        <v>1787</v>
      </c>
      <c r="H86" s="31">
        <v>761.34</v>
      </c>
      <c r="I86" s="31">
        <v>406.7</v>
      </c>
      <c r="J86" s="26">
        <f>I86/H86*100</f>
        <v>53.418971812856277</v>
      </c>
      <c r="K86" s="31">
        <v>452.45</v>
      </c>
      <c r="L86" s="10"/>
      <c r="M86" s="3"/>
      <c r="N86" s="3"/>
      <c r="O86" s="3"/>
      <c r="P86" s="5"/>
      <c r="Q86" s="34"/>
    </row>
    <row r="87" spans="1:17" s="2" customFormat="1" ht="25.5" customHeight="1" x14ac:dyDescent="0.2">
      <c r="A87" s="91" t="s">
        <v>34</v>
      </c>
      <c r="B87" s="58"/>
      <c r="C87" s="58"/>
      <c r="D87" s="58"/>
      <c r="E87" s="115"/>
      <c r="F87" s="58"/>
      <c r="G87" s="115"/>
      <c r="H87" s="60"/>
      <c r="I87" s="60"/>
      <c r="J87" s="60"/>
      <c r="K87" s="60"/>
      <c r="L87" s="58"/>
      <c r="M87" s="58"/>
      <c r="N87" s="58"/>
      <c r="O87" s="58"/>
      <c r="P87" s="58"/>
      <c r="Q87" s="58"/>
    </row>
    <row r="88" spans="1:17" s="2" customFormat="1" ht="16.5" customHeight="1" x14ac:dyDescent="0.2">
      <c r="A88" s="21" t="s">
        <v>52</v>
      </c>
      <c r="B88" s="12"/>
      <c r="C88" s="3" t="s">
        <v>53</v>
      </c>
      <c r="D88" s="34">
        <v>4691</v>
      </c>
      <c r="E88" s="112">
        <v>2805</v>
      </c>
      <c r="F88" s="33">
        <f>E88/D88*100</f>
        <v>59.795352803240242</v>
      </c>
      <c r="G88" s="37">
        <v>2447</v>
      </c>
      <c r="H88" s="31">
        <v>1228.57</v>
      </c>
      <c r="I88" s="31">
        <v>814.85</v>
      </c>
      <c r="J88" s="26">
        <f>I88/H88*100</f>
        <v>66.325077122182705</v>
      </c>
      <c r="K88" s="31">
        <v>619.55999999999995</v>
      </c>
      <c r="L88" s="10"/>
      <c r="M88" s="3"/>
      <c r="N88" s="3"/>
      <c r="O88" s="3"/>
      <c r="P88" s="5"/>
      <c r="Q88" s="34"/>
    </row>
    <row r="89" spans="1:17" s="2" customFormat="1" ht="25.5" customHeight="1" x14ac:dyDescent="0.2">
      <c r="A89" s="91" t="s">
        <v>69</v>
      </c>
      <c r="B89" s="58"/>
      <c r="C89" s="58"/>
      <c r="D89" s="58"/>
      <c r="E89" s="115"/>
      <c r="F89" s="58"/>
      <c r="G89" s="115"/>
      <c r="H89" s="60"/>
      <c r="I89" s="60"/>
      <c r="J89" s="60"/>
      <c r="K89" s="60"/>
      <c r="L89" s="58"/>
      <c r="M89" s="58"/>
      <c r="N89" s="58"/>
      <c r="O89" s="58"/>
      <c r="P89" s="58"/>
      <c r="Q89" s="58"/>
    </row>
    <row r="90" spans="1:17" s="2" customFormat="1" ht="16.5" customHeight="1" x14ac:dyDescent="0.2">
      <c r="A90" s="21" t="s">
        <v>52</v>
      </c>
      <c r="B90" s="12"/>
      <c r="C90" s="3" t="s">
        <v>53</v>
      </c>
      <c r="D90" s="34">
        <v>5515</v>
      </c>
      <c r="E90" s="112">
        <v>3766</v>
      </c>
      <c r="F90" s="33">
        <f t="shared" ref="F90" si="17">E90/D90*100</f>
        <v>68.28649138712602</v>
      </c>
      <c r="G90" s="37">
        <v>2502</v>
      </c>
      <c r="H90" s="31">
        <v>1444.37</v>
      </c>
      <c r="I90" s="31">
        <v>1094.02</v>
      </c>
      <c r="J90" s="26">
        <f>I90/H90*100</f>
        <v>75.74374987018561</v>
      </c>
      <c r="K90" s="31">
        <v>633.48</v>
      </c>
      <c r="L90" s="10"/>
      <c r="M90" s="3"/>
      <c r="N90" s="3"/>
      <c r="O90" s="3"/>
      <c r="P90" s="5"/>
      <c r="Q90" s="34"/>
    </row>
    <row r="91" spans="1:17" s="2" customFormat="1" ht="14.25" customHeight="1" x14ac:dyDescent="0.2">
      <c r="A91" s="91" t="s">
        <v>31</v>
      </c>
      <c r="B91" s="73"/>
      <c r="C91" s="94"/>
      <c r="D91" s="73"/>
      <c r="E91" s="116"/>
      <c r="F91" s="73"/>
      <c r="G91" s="116"/>
      <c r="H91" s="73"/>
      <c r="I91" s="73"/>
      <c r="J91" s="73"/>
      <c r="K91" s="116"/>
      <c r="L91" s="73"/>
      <c r="M91" s="73"/>
      <c r="N91" s="73"/>
      <c r="O91" s="73"/>
      <c r="P91" s="73"/>
      <c r="Q91" s="73"/>
    </row>
    <row r="92" spans="1:17" s="2" customFormat="1" ht="16.5" customHeight="1" x14ac:dyDescent="0.2">
      <c r="A92" s="21" t="s">
        <v>52</v>
      </c>
      <c r="B92" s="12"/>
      <c r="C92" s="3" t="s">
        <v>53</v>
      </c>
      <c r="D92" s="34">
        <v>9902</v>
      </c>
      <c r="E92" s="112">
        <v>6030</v>
      </c>
      <c r="F92" s="33">
        <f>E92/D92*100</f>
        <v>60.896788527570187</v>
      </c>
      <c r="G92" s="37">
        <v>5078</v>
      </c>
      <c r="H92" s="31">
        <v>2593.33</v>
      </c>
      <c r="I92" s="31">
        <v>1751.71</v>
      </c>
      <c r="J92" s="26">
        <f>I92/H92*100</f>
        <v>67.546744918695268</v>
      </c>
      <c r="K92" s="31">
        <v>1285.7</v>
      </c>
      <c r="L92" s="10"/>
      <c r="M92" s="3"/>
      <c r="N92" s="3"/>
      <c r="O92" s="3"/>
      <c r="P92" s="5"/>
      <c r="Q92" s="34"/>
    </row>
    <row r="93" spans="1:17" s="2" customFormat="1" ht="16.5" customHeight="1" x14ac:dyDescent="0.2">
      <c r="A93" s="55" t="s">
        <v>17</v>
      </c>
      <c r="B93" s="53"/>
      <c r="C93" s="56"/>
      <c r="D93" s="48"/>
      <c r="E93" s="48"/>
      <c r="F93" s="51"/>
      <c r="G93" s="48"/>
      <c r="H93" s="49">
        <f>H95+H97</f>
        <v>4525.63</v>
      </c>
      <c r="I93" s="49">
        <f>I95+I97</f>
        <v>2788.9</v>
      </c>
      <c r="J93" s="52">
        <f>I93/H93*100</f>
        <v>61.624569396967935</v>
      </c>
      <c r="K93" s="49">
        <f>K95+K97</f>
        <v>2547.58</v>
      </c>
      <c r="L93" s="75"/>
      <c r="M93" s="48"/>
      <c r="N93" s="76"/>
      <c r="O93" s="48"/>
      <c r="P93" s="78"/>
      <c r="Q93" s="48"/>
    </row>
    <row r="94" spans="1:17" ht="31.5" customHeight="1" x14ac:dyDescent="0.2">
      <c r="A94" s="91" t="s">
        <v>27</v>
      </c>
      <c r="B94" s="58"/>
      <c r="C94" s="58"/>
      <c r="D94" s="58"/>
      <c r="E94" s="58"/>
      <c r="F94" s="58"/>
      <c r="G94" s="115"/>
      <c r="H94" s="60"/>
      <c r="I94" s="60"/>
      <c r="J94" s="60"/>
      <c r="K94" s="60"/>
      <c r="L94" s="58"/>
      <c r="M94" s="58"/>
      <c r="N94" s="58"/>
      <c r="O94" s="58"/>
      <c r="P94" s="58"/>
      <c r="Q94" s="58"/>
    </row>
    <row r="95" spans="1:17" ht="25.5" x14ac:dyDescent="0.2">
      <c r="A95" s="21" t="s">
        <v>28</v>
      </c>
      <c r="B95" s="12"/>
      <c r="C95" s="9" t="s">
        <v>29</v>
      </c>
      <c r="D95" s="34">
        <v>11445</v>
      </c>
      <c r="E95" s="112">
        <v>6358</v>
      </c>
      <c r="F95" s="33">
        <f>E95/D95*100</f>
        <v>55.552643075578857</v>
      </c>
      <c r="G95" s="37">
        <v>6358</v>
      </c>
      <c r="H95" s="31">
        <v>2768.83</v>
      </c>
      <c r="I95" s="31">
        <v>1701.15</v>
      </c>
      <c r="J95" s="26">
        <f>I95/H95*100</f>
        <v>61.439308299895636</v>
      </c>
      <c r="K95" s="31">
        <v>1430.25</v>
      </c>
      <c r="L95" s="10"/>
      <c r="M95" s="3"/>
      <c r="N95" s="3"/>
      <c r="O95" s="3"/>
      <c r="P95" s="5"/>
      <c r="Q95" s="34"/>
    </row>
    <row r="96" spans="1:17" ht="51" customHeight="1" x14ac:dyDescent="0.2">
      <c r="A96" s="91" t="s">
        <v>35</v>
      </c>
      <c r="B96" s="58"/>
      <c r="C96" s="58"/>
      <c r="D96" s="58"/>
      <c r="E96" s="115"/>
      <c r="F96" s="58"/>
      <c r="G96" s="115"/>
      <c r="H96" s="60"/>
      <c r="I96" s="60"/>
      <c r="J96" s="60"/>
      <c r="K96" s="60"/>
      <c r="L96" s="58"/>
      <c r="M96" s="58"/>
      <c r="N96" s="58"/>
      <c r="O96" s="58"/>
      <c r="P96" s="58"/>
      <c r="Q96" s="58"/>
    </row>
    <row r="97" spans="1:17" s="2" customFormat="1" ht="16.5" customHeight="1" x14ac:dyDescent="0.2">
      <c r="A97" s="21" t="s">
        <v>52</v>
      </c>
      <c r="B97" s="12"/>
      <c r="C97" s="3" t="s">
        <v>53</v>
      </c>
      <c r="D97" s="34">
        <v>7320</v>
      </c>
      <c r="E97" s="112">
        <v>4066</v>
      </c>
      <c r="F97" s="33">
        <f>E97/D97*100</f>
        <v>55.546448087431699</v>
      </c>
      <c r="G97" s="98">
        <v>4967</v>
      </c>
      <c r="H97" s="31">
        <v>1756.8</v>
      </c>
      <c r="I97" s="31">
        <v>1087.75</v>
      </c>
      <c r="J97" s="26">
        <f>I97/H97*100</f>
        <v>61.916552823315115</v>
      </c>
      <c r="K97" s="31">
        <v>1117.33</v>
      </c>
      <c r="L97" s="10"/>
      <c r="M97" s="3"/>
      <c r="N97" s="3"/>
      <c r="O97" s="3"/>
      <c r="P97" s="5"/>
      <c r="Q97" s="34"/>
    </row>
    <row r="98" spans="1:17" x14ac:dyDescent="0.2">
      <c r="A98" s="82"/>
      <c r="B98" s="83"/>
      <c r="C98" s="82"/>
      <c r="D98" s="84"/>
      <c r="E98" s="85"/>
      <c r="F98" s="84"/>
      <c r="G98" s="117"/>
      <c r="H98" s="86"/>
      <c r="I98" s="86"/>
      <c r="J98" s="87"/>
      <c r="K98" s="87"/>
      <c r="L98" s="82"/>
      <c r="M98" s="84"/>
      <c r="N98" s="84"/>
      <c r="O98" s="84"/>
      <c r="P98" s="84"/>
      <c r="Q98" s="84"/>
    </row>
    <row r="99" spans="1:17" x14ac:dyDescent="0.2">
      <c r="A99" s="82"/>
      <c r="B99" s="83"/>
      <c r="C99" s="82"/>
      <c r="D99" s="84"/>
      <c r="E99" s="85"/>
      <c r="F99" s="84"/>
      <c r="G99" s="117"/>
      <c r="H99" s="88">
        <f>H93+H79+H74+H59+H53+H40+H15</f>
        <v>80367.06</v>
      </c>
      <c r="I99" s="88">
        <f>I93+I79+I74+I73+I71+I70+I69+I68+I67+I66+I65+I64+I63+I61+I53+I40+I15</f>
        <v>42564.86</v>
      </c>
      <c r="J99" s="89">
        <f>I99/H99*100</f>
        <v>52.963067206888006</v>
      </c>
      <c r="K99" s="89">
        <f>K93+K79+K74+K59+K53+K40+K15</f>
        <v>40240.749000000003</v>
      </c>
      <c r="L99" s="90">
        <f>H99-I99</f>
        <v>37802.199999999997</v>
      </c>
      <c r="M99" s="84"/>
      <c r="N99" s="84"/>
      <c r="O99" s="84"/>
      <c r="P99" s="84"/>
      <c r="Q99" s="84"/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78740157480314965" right="0.78740157480314965" top="1.1811023622047245" bottom="0.39370078740157483" header="0" footer="0"/>
  <pageSetup paperSize="9" scale="66" fitToHeight="0" orientation="landscape" r:id="rId1"/>
  <rowBreaks count="1" manualBreakCount="1">
    <brk id="5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2021-07-12T22:47:34Z</dcterms:modified>
</cp:coreProperties>
</file>