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0860"/>
  </bookViews>
  <sheets>
    <sheet name="отдел культуры" sheetId="5" r:id="rId1"/>
  </sheets>
  <definedNames>
    <definedName name="_xlnm.Print_Titles" localSheetId="0">'отдел культуры'!$2:$3</definedName>
    <definedName name="_xlnm.Print_Area" localSheetId="0">'отдел культуры'!$A$1:$Q$91</definedName>
  </definedNames>
  <calcPr calcId="124519"/>
</workbook>
</file>

<file path=xl/calcChain.xml><?xml version="1.0" encoding="utf-8"?>
<calcChain xmlns="http://schemas.openxmlformats.org/spreadsheetml/2006/main">
  <c r="I32" i="5"/>
  <c r="I63"/>
  <c r="K85" l="1"/>
  <c r="I55"/>
  <c r="I56"/>
  <c r="I57"/>
  <c r="I58"/>
  <c r="I59"/>
  <c r="I60"/>
  <c r="I61"/>
  <c r="I62"/>
  <c r="I54"/>
  <c r="I53"/>
  <c r="I15"/>
  <c r="H15"/>
  <c r="E24" l="1"/>
  <c r="P31" l="1"/>
  <c r="K12" l="1"/>
  <c r="K7"/>
  <c r="K71"/>
  <c r="K51"/>
  <c r="K66"/>
  <c r="K45"/>
  <c r="K32"/>
  <c r="K15"/>
  <c r="K4" l="1"/>
  <c r="K91"/>
  <c r="J84"/>
  <c r="J82"/>
  <c r="J80"/>
  <c r="J78"/>
  <c r="J76"/>
  <c r="J73"/>
  <c r="I71"/>
  <c r="H71"/>
  <c r="I85"/>
  <c r="H85"/>
  <c r="J89"/>
  <c r="J87"/>
  <c r="I12"/>
  <c r="H12"/>
  <c r="I7"/>
  <c r="H7"/>
  <c r="D7"/>
  <c r="I66"/>
  <c r="H66"/>
  <c r="I51"/>
  <c r="H51"/>
  <c r="J53"/>
  <c r="J54"/>
  <c r="J55"/>
  <c r="J56"/>
  <c r="J57"/>
  <c r="J58"/>
  <c r="J59"/>
  <c r="J60"/>
  <c r="J61"/>
  <c r="J62"/>
  <c r="J63"/>
  <c r="J65"/>
  <c r="J48"/>
  <c r="I45"/>
  <c r="H45"/>
  <c r="H32"/>
  <c r="J35"/>
  <c r="J40"/>
  <c r="J44"/>
  <c r="J30"/>
  <c r="J27"/>
  <c r="J23"/>
  <c r="J18"/>
  <c r="F18"/>
  <c r="E11"/>
  <c r="E12"/>
  <c r="E13"/>
  <c r="E14"/>
  <c r="D14"/>
  <c r="D13"/>
  <c r="D12"/>
  <c r="D11"/>
  <c r="E6"/>
  <c r="E7"/>
  <c r="E8"/>
  <c r="E9"/>
  <c r="D9"/>
  <c r="D8"/>
  <c r="D6"/>
  <c r="P70"/>
  <c r="P68"/>
  <c r="P65"/>
  <c r="P53"/>
  <c r="I91" l="1"/>
  <c r="L91" s="1"/>
  <c r="J15"/>
  <c r="J7"/>
  <c r="J12"/>
  <c r="J71"/>
  <c r="J32"/>
  <c r="J51"/>
  <c r="H91"/>
  <c r="H4"/>
  <c r="J85"/>
  <c r="I4"/>
  <c r="P49"/>
  <c r="P50"/>
  <c r="P44"/>
  <c r="F27"/>
  <c r="F30"/>
  <c r="P27"/>
  <c r="P28"/>
  <c r="P30"/>
  <c r="J91" l="1"/>
  <c r="J4"/>
  <c r="F47"/>
  <c r="F48"/>
  <c r="F49"/>
  <c r="F50"/>
  <c r="F6"/>
  <c r="F7"/>
  <c r="F8"/>
  <c r="F9"/>
  <c r="F11"/>
  <c r="F12"/>
  <c r="F13"/>
  <c r="F14"/>
  <c r="F17"/>
  <c r="F19"/>
  <c r="F20"/>
  <c r="F22"/>
  <c r="F23"/>
  <c r="F24"/>
  <c r="F25"/>
  <c r="P18"/>
  <c r="P19"/>
  <c r="P20"/>
  <c r="P23"/>
  <c r="P24"/>
  <c r="P25"/>
  <c r="F82"/>
  <c r="F80"/>
  <c r="F78"/>
  <c r="F89"/>
  <c r="F76"/>
  <c r="F84"/>
  <c r="F44"/>
  <c r="P42" l="1"/>
  <c r="F42"/>
  <c r="P41"/>
  <c r="F41"/>
  <c r="P40"/>
  <c r="F40"/>
  <c r="F39"/>
  <c r="F36"/>
  <c r="F37"/>
  <c r="F35"/>
  <c r="P37"/>
  <c r="P36"/>
  <c r="F34"/>
  <c r="J70"/>
  <c r="J68"/>
  <c r="F70"/>
  <c r="F73"/>
  <c r="F87"/>
  <c r="F68"/>
  <c r="J45" l="1"/>
  <c r="J66"/>
</calcChain>
</file>

<file path=xl/sharedStrings.xml><?xml version="1.0" encoding="utf-8"?>
<sst xmlns="http://schemas.openxmlformats.org/spreadsheetml/2006/main" count="308" uniqueCount="88">
  <si>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</si>
  <si>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</si>
  <si>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</si>
  <si>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</si>
  <si>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</si>
  <si>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</si>
  <si>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</si>
  <si>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</si>
  <si>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</si>
  <si>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</si>
  <si>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</si>
  <si>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</si>
  <si>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</si>
  <si>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</si>
  <si>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</si>
  <si>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</si>
  <si>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</si>
  <si>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</si>
  <si>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</si>
  <si>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</si>
  <si>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</si>
  <si>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</si>
  <si>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</si>
  <si>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</si>
  <si>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</si>
  <si>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ЦРБ с поселениями по переданным полномочиям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</si>
  <si>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</si>
  <si>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</si>
  <si>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</si>
  <si>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</si>
  <si>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</si>
  <si>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</si>
  <si>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</si>
  <si>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</si>
  <si>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</si>
  <si>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</si>
  <si>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</si>
  <si>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</si>
  <si>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</si>
  <si>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</si>
  <si>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</si>
  <si>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</si>
  <si>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</si>
  <si>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</si>
  <si>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</si>
  <si>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</si>
  <si>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</si>
  <si>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</si>
  <si>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</si>
  <si>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</si>
  <si>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</si>
  <si>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 xml:space="preserve">не было  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</si>
  <si>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</si>
  <si>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</si>
  <si>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</si>
  <si>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</si>
  <si>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Факт  2018</t>
  </si>
  <si>
    <t>Культурно-досуговые учреждения</t>
  </si>
  <si>
    <t>Количество посещений (стационарно) по району</t>
  </si>
  <si>
    <t>Сельское поселение «Село Покровка»</t>
  </si>
  <si>
    <t>Сельское поселение «Село Лесопильное»</t>
  </si>
  <si>
    <t>Оренбургское сельское поселение</t>
  </si>
  <si>
    <t>Бойцовское сельское поселение</t>
  </si>
  <si>
    <t>Сельское поселение «Село Лончаково»</t>
  </si>
  <si>
    <t>Сельское поселение «Село Пушкино»</t>
  </si>
  <si>
    <t>Сельское поселение «Село Добролюбово»</t>
  </si>
  <si>
    <t>Лермонтовское сельское поселение</t>
  </si>
  <si>
    <t>Доля клубных формирований для детей и подростков от общего числа клубных формирований</t>
  </si>
  <si>
    <t>Количество клубных формирований</t>
  </si>
  <si>
    <t>Количество посещений</t>
  </si>
  <si>
    <t>0</t>
  </si>
  <si>
    <t>2,5</t>
  </si>
  <si>
    <t>100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</si>
  <si>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</si>
  <si>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</si>
  <si>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</si>
  <si>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</si>
  <si>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</si>
  <si>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</si>
  <si>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Исполнение муниципального задания по учреждениям культуры муниципального района на 01.01.2020 г.</t>
  </si>
  <si>
    <t>80</t>
  </si>
  <si>
    <t>208</t>
  </si>
  <si>
    <t>120</t>
  </si>
  <si>
    <t>42,7</t>
  </si>
  <si>
    <t>96</t>
  </si>
  <si>
    <t>104</t>
  </si>
  <si>
    <t>210</t>
  </si>
  <si>
    <t>43,7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</si>
</sst>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Fill="1" applyAlignme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8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1" fontId="9" fillId="0" borderId="1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1" xfId="0" applyNumberFormat="1" applyFont="1" applyFill="1" applyBorder="1" applyAlignment="1" applyProtection="1">
      <alignment horizontal="center" wrapText="1"/>
      <protection locked="0"/>
    </xf>
    <xf numFmtId="4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justify" wrapText="1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justify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49" fontId="4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1" fontId="9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4" fillId="5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view="pageBreakPreview" topLeftCell="A32" zoomScale="90" zoomScaleSheetLayoutView="90" workbookViewId="0">
      <selection activeCell="J36" sqref="I36:J36"/>
    </sheetView>
  </sheetViews>
  <sheetFormatPr defaultColWidth="9.1796875" defaultRowHeight="13"/>
  <cols>
    <col min="1" max="1" width="24.81640625" style="1" customWidth="1"/>
    <col min="2" max="2" width="9.81640625" style="16" customWidth="1"/>
    <col min="3" max="3" width="9.81640625" style="1" customWidth="1"/>
    <col min="4" max="4" width="9.1796875" style="17"/>
    <col min="5" max="5" width="10.54296875" style="55" customWidth="1"/>
    <col min="6" max="6" width="11" style="17" customWidth="1"/>
    <col min="7" max="7" width="10" style="17" customWidth="1"/>
    <col min="8" max="8" width="11.81640625" style="58" customWidth="1"/>
    <col min="9" max="9" width="9.81640625" style="58" customWidth="1"/>
    <col min="10" max="10" width="12.1796875" style="48" customWidth="1"/>
    <col min="11" max="11" width="10.1796875" style="48" bestFit="1" customWidth="1"/>
    <col min="12" max="12" width="14.453125" style="1" customWidth="1"/>
    <col min="13" max="13" width="6.81640625" style="17" customWidth="1"/>
    <col min="14" max="14" width="8" style="17" customWidth="1"/>
    <col min="15" max="15" width="7.81640625" style="17" customWidth="1"/>
    <col min="16" max="16" width="10.1796875" style="17" customWidth="1"/>
    <col min="17" max="17" width="7.1796875" style="17" customWidth="1"/>
    <col min="18" max="18" width="0.453125" style="1" customWidth="1"/>
    <col min="19" max="19" width="9.1796875" style="100"/>
    <col min="20" max="16384" width="9.1796875" style="1"/>
  </cols>
  <sheetData>
    <row r="1" spans="1:22">
      <c r="A1" s="107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2" s="2" customFormat="1" ht="75.75" customHeight="1">
      <c r="A2" s="108" t="s">
        <v>5</v>
      </c>
      <c r="B2" s="108" t="s">
        <v>6</v>
      </c>
      <c r="C2" s="108" t="s">
        <v>0</v>
      </c>
      <c r="D2" s="108" t="s">
        <v>8</v>
      </c>
      <c r="E2" s="108"/>
      <c r="F2" s="108"/>
      <c r="G2" s="108"/>
      <c r="H2" s="109" t="s">
        <v>2</v>
      </c>
      <c r="I2" s="109"/>
      <c r="J2" s="109"/>
      <c r="K2" s="109"/>
      <c r="L2" s="108" t="s">
        <v>9</v>
      </c>
      <c r="M2" s="108"/>
      <c r="N2" s="108"/>
      <c r="O2" s="108"/>
      <c r="P2" s="108"/>
      <c r="Q2" s="108"/>
      <c r="S2" s="101"/>
    </row>
    <row r="3" spans="1:22" s="2" customFormat="1" ht="112.5" customHeight="1">
      <c r="A3" s="108"/>
      <c r="B3" s="108"/>
      <c r="C3" s="108"/>
      <c r="D3" s="19" t="s">
        <v>24</v>
      </c>
      <c r="E3" s="25" t="s">
        <v>1</v>
      </c>
      <c r="F3" s="20" t="s">
        <v>7</v>
      </c>
      <c r="G3" s="18" t="s">
        <v>56</v>
      </c>
      <c r="H3" s="49" t="s">
        <v>10</v>
      </c>
      <c r="I3" s="49" t="s">
        <v>1</v>
      </c>
      <c r="J3" s="34" t="s">
        <v>7</v>
      </c>
      <c r="K3" s="35" t="s">
        <v>56</v>
      </c>
      <c r="L3" s="20" t="s">
        <v>3</v>
      </c>
      <c r="M3" s="20" t="s">
        <v>13</v>
      </c>
      <c r="N3" s="20" t="s">
        <v>78</v>
      </c>
      <c r="O3" s="20" t="s">
        <v>4</v>
      </c>
      <c r="P3" s="20" t="s">
        <v>7</v>
      </c>
      <c r="Q3" s="18" t="s">
        <v>56</v>
      </c>
      <c r="S3" s="101"/>
    </row>
    <row r="4" spans="1:22" s="2" customFormat="1" ht="28.5" customHeight="1">
      <c r="A4" s="24" t="s">
        <v>57</v>
      </c>
      <c r="B4" s="24"/>
      <c r="C4" s="24"/>
      <c r="D4" s="25"/>
      <c r="E4" s="25"/>
      <c r="F4" s="24"/>
      <c r="G4" s="18"/>
      <c r="H4" s="56">
        <f>H7+H12</f>
        <v>31248.856000000003</v>
      </c>
      <c r="I4" s="56">
        <f>I7+I12</f>
        <v>31069.089</v>
      </c>
      <c r="J4" s="36">
        <f>I4/H4*100</f>
        <v>99.42472454031595</v>
      </c>
      <c r="K4" s="37">
        <f>K7+K12</f>
        <v>35672.339999999997</v>
      </c>
      <c r="L4" s="24"/>
      <c r="M4" s="24"/>
      <c r="N4" s="24"/>
      <c r="O4" s="24"/>
      <c r="P4" s="24"/>
      <c r="Q4" s="18"/>
      <c r="S4" s="101"/>
    </row>
    <row r="5" spans="1:22" s="2" customFormat="1" ht="26">
      <c r="A5" s="80" t="s">
        <v>41</v>
      </c>
      <c r="B5" s="81" t="s">
        <v>14</v>
      </c>
      <c r="C5" s="81"/>
      <c r="D5" s="81"/>
      <c r="E5" s="81"/>
      <c r="F5" s="81"/>
      <c r="G5" s="81"/>
      <c r="H5" s="82"/>
      <c r="I5" s="82"/>
      <c r="J5" s="82"/>
      <c r="K5" s="82"/>
      <c r="L5" s="81"/>
      <c r="M5" s="81"/>
      <c r="N5" s="81"/>
      <c r="O5" s="81"/>
      <c r="P5" s="81"/>
      <c r="Q5" s="81"/>
      <c r="S5" s="101"/>
    </row>
    <row r="6" spans="1:22" s="2" customFormat="1" ht="26">
      <c r="A6" s="10" t="s">
        <v>43</v>
      </c>
      <c r="B6" s="4"/>
      <c r="C6" s="10" t="s">
        <v>48</v>
      </c>
      <c r="D6" s="6">
        <f t="shared" ref="D6:E9" si="0">SUM(D17,D34,D47)</f>
        <v>348</v>
      </c>
      <c r="E6" s="54">
        <f t="shared" si="0"/>
        <v>355.6</v>
      </c>
      <c r="F6" s="5">
        <f t="shared" ref="F6:F9" si="1">E6/D6*100</f>
        <v>102.18390804597701</v>
      </c>
      <c r="G6" s="6" t="s">
        <v>46</v>
      </c>
      <c r="H6" s="46"/>
      <c r="I6" s="46"/>
      <c r="J6" s="39"/>
      <c r="K6" s="40"/>
      <c r="L6" s="10"/>
      <c r="M6" s="3"/>
      <c r="N6" s="8"/>
      <c r="O6" s="8"/>
      <c r="P6" s="5"/>
      <c r="Q6" s="9"/>
      <c r="S6" s="101"/>
    </row>
    <row r="7" spans="1:22" s="2" customFormat="1">
      <c r="A7" s="10" t="s">
        <v>42</v>
      </c>
      <c r="B7" s="4"/>
      <c r="C7" s="3" t="s">
        <v>11</v>
      </c>
      <c r="D7" s="6">
        <f t="shared" si="0"/>
        <v>74100</v>
      </c>
      <c r="E7" s="54">
        <f t="shared" si="0"/>
        <v>76433</v>
      </c>
      <c r="F7" s="5">
        <f t="shared" si="1"/>
        <v>103.14844804318489</v>
      </c>
      <c r="G7" s="3"/>
      <c r="H7" s="46">
        <f>H18+H35+H48</f>
        <v>24120.016000000003</v>
      </c>
      <c r="I7" s="46">
        <f>I18+I35+I48</f>
        <v>23955.409</v>
      </c>
      <c r="J7" s="39">
        <f>I7/H7*100</f>
        <v>99.31755020394678</v>
      </c>
      <c r="K7" s="40">
        <f>K18+K35+K48</f>
        <v>25454.89</v>
      </c>
      <c r="L7" s="10"/>
      <c r="M7" s="3"/>
      <c r="N7" s="8"/>
      <c r="O7" s="8"/>
      <c r="P7" s="5"/>
      <c r="Q7" s="9"/>
      <c r="S7" s="101"/>
    </row>
    <row r="8" spans="1:22" s="2" customFormat="1" ht="26">
      <c r="A8" s="10" t="s">
        <v>43</v>
      </c>
      <c r="B8" s="4"/>
      <c r="C8" s="3" t="s">
        <v>49</v>
      </c>
      <c r="D8" s="6">
        <f t="shared" si="0"/>
        <v>335</v>
      </c>
      <c r="E8" s="54">
        <f t="shared" si="0"/>
        <v>457.4</v>
      </c>
      <c r="F8" s="5">
        <f t="shared" si="1"/>
        <v>136.53731343283582</v>
      </c>
      <c r="G8" s="6" t="s">
        <v>46</v>
      </c>
      <c r="H8" s="46"/>
      <c r="I8" s="46"/>
      <c r="J8" s="39"/>
      <c r="K8" s="40"/>
      <c r="L8" s="10"/>
      <c r="M8" s="3"/>
      <c r="N8" s="8"/>
      <c r="O8" s="8"/>
      <c r="P8" s="5"/>
      <c r="Q8" s="9"/>
      <c r="S8" s="101"/>
    </row>
    <row r="9" spans="1:22" s="2" customFormat="1" ht="32.25" customHeight="1">
      <c r="A9" s="10" t="s">
        <v>43</v>
      </c>
      <c r="B9" s="4"/>
      <c r="C9" s="10" t="s">
        <v>50</v>
      </c>
      <c r="D9" s="15">
        <f t="shared" si="0"/>
        <v>277</v>
      </c>
      <c r="E9" s="26">
        <f t="shared" si="0"/>
        <v>277</v>
      </c>
      <c r="F9" s="5">
        <f t="shared" si="1"/>
        <v>100</v>
      </c>
      <c r="G9" s="6" t="s">
        <v>46</v>
      </c>
      <c r="H9" s="46"/>
      <c r="I9" s="46"/>
      <c r="J9" s="39"/>
      <c r="K9" s="38"/>
      <c r="L9" s="10"/>
      <c r="M9" s="3"/>
      <c r="N9" s="3"/>
      <c r="O9" s="3"/>
      <c r="P9" s="5"/>
      <c r="Q9" s="6"/>
      <c r="S9" s="101"/>
    </row>
    <row r="10" spans="1:22" s="2" customFormat="1" ht="26">
      <c r="A10" s="80" t="s">
        <v>55</v>
      </c>
      <c r="B10" s="81" t="s">
        <v>14</v>
      </c>
      <c r="C10" s="81"/>
      <c r="D10" s="81"/>
      <c r="E10" s="81"/>
      <c r="F10" s="81"/>
      <c r="G10" s="81"/>
      <c r="H10" s="83"/>
      <c r="I10" s="83"/>
      <c r="J10" s="83"/>
      <c r="K10" s="83"/>
      <c r="L10" s="81"/>
      <c r="M10" s="81"/>
      <c r="N10" s="81"/>
      <c r="O10" s="81"/>
      <c r="P10" s="81"/>
      <c r="Q10" s="81"/>
      <c r="S10" s="101"/>
    </row>
    <row r="11" spans="1:22" s="2" customFormat="1" ht="35.25" customHeight="1">
      <c r="A11" s="10" t="s">
        <v>43</v>
      </c>
      <c r="B11" s="4"/>
      <c r="C11" s="10" t="s">
        <v>48</v>
      </c>
      <c r="D11" s="6">
        <f t="shared" ref="D11:E14" si="2">SUM(D22,D39)</f>
        <v>82</v>
      </c>
      <c r="E11" s="54">
        <f t="shared" si="2"/>
        <v>81.900000000000006</v>
      </c>
      <c r="F11" s="5">
        <f t="shared" ref="F11:F30" si="3">E11/D11*100</f>
        <v>99.878048780487816</v>
      </c>
      <c r="G11" s="6" t="s">
        <v>46</v>
      </c>
      <c r="H11" s="46"/>
      <c r="I11" s="46"/>
      <c r="J11" s="39"/>
      <c r="K11" s="40"/>
      <c r="L11" s="10"/>
      <c r="M11" s="3"/>
      <c r="N11" s="8"/>
      <c r="O11" s="8"/>
      <c r="P11" s="5"/>
      <c r="Q11" s="9"/>
      <c r="S11" s="101"/>
    </row>
    <row r="12" spans="1:22" s="2" customFormat="1">
      <c r="A12" s="10" t="s">
        <v>42</v>
      </c>
      <c r="B12" s="4"/>
      <c r="C12" s="3" t="s">
        <v>11</v>
      </c>
      <c r="D12" s="6">
        <f t="shared" si="2"/>
        <v>15900</v>
      </c>
      <c r="E12" s="54">
        <f t="shared" si="2"/>
        <v>16585</v>
      </c>
      <c r="F12" s="5">
        <f t="shared" si="3"/>
        <v>104.30817610062893</v>
      </c>
      <c r="G12" s="3"/>
      <c r="H12" s="46">
        <f>H23+H40</f>
        <v>7128.84</v>
      </c>
      <c r="I12" s="46">
        <f>I23+I40</f>
        <v>7113.68</v>
      </c>
      <c r="J12" s="39">
        <f>I12/H12*100</f>
        <v>99.78734268127775</v>
      </c>
      <c r="K12" s="40">
        <f>K23+K40</f>
        <v>10217.449999999999</v>
      </c>
      <c r="L12" s="10"/>
      <c r="M12" s="3"/>
      <c r="N12" s="8"/>
      <c r="O12" s="8"/>
      <c r="P12" s="5"/>
      <c r="Q12" s="9"/>
      <c r="S12" s="101"/>
      <c r="V12" s="64"/>
    </row>
    <row r="13" spans="1:22" s="2" customFormat="1" ht="26">
      <c r="A13" s="10" t="s">
        <v>43</v>
      </c>
      <c r="B13" s="4"/>
      <c r="C13" s="3" t="s">
        <v>49</v>
      </c>
      <c r="D13" s="6">
        <f t="shared" si="2"/>
        <v>144</v>
      </c>
      <c r="E13" s="54">
        <f t="shared" si="2"/>
        <v>151.19999999999999</v>
      </c>
      <c r="F13" s="5">
        <f t="shared" si="3"/>
        <v>104.99999999999999</v>
      </c>
      <c r="G13" s="6" t="s">
        <v>46</v>
      </c>
      <c r="H13" s="46"/>
      <c r="I13" s="46"/>
      <c r="J13" s="39"/>
      <c r="K13" s="40"/>
      <c r="L13" s="10"/>
      <c r="M13" s="3"/>
      <c r="N13" s="8"/>
      <c r="O13" s="8"/>
      <c r="P13" s="5"/>
      <c r="Q13" s="9"/>
      <c r="S13" s="101"/>
    </row>
    <row r="14" spans="1:22" s="2" customFormat="1" ht="32.25" customHeight="1">
      <c r="A14" s="10" t="s">
        <v>43</v>
      </c>
      <c r="B14" s="4"/>
      <c r="C14" s="10" t="s">
        <v>50</v>
      </c>
      <c r="D14" s="15">
        <f t="shared" si="2"/>
        <v>120</v>
      </c>
      <c r="E14" s="26">
        <f t="shared" si="2"/>
        <v>126</v>
      </c>
      <c r="F14" s="5">
        <f t="shared" si="3"/>
        <v>105</v>
      </c>
      <c r="G14" s="6" t="s">
        <v>46</v>
      </c>
      <c r="H14" s="46"/>
      <c r="I14" s="46"/>
      <c r="J14" s="39"/>
      <c r="K14" s="38"/>
      <c r="L14" s="10"/>
      <c r="M14" s="3"/>
      <c r="N14" s="3"/>
      <c r="O14" s="3"/>
      <c r="P14" s="5"/>
      <c r="Q14" s="6"/>
      <c r="S14" s="101"/>
    </row>
    <row r="15" spans="1:22" s="2" customFormat="1" ht="30" customHeight="1">
      <c r="A15" s="59" t="s">
        <v>15</v>
      </c>
      <c r="B15" s="60"/>
      <c r="C15" s="61"/>
      <c r="D15" s="61"/>
      <c r="E15" s="62"/>
      <c r="F15" s="62"/>
      <c r="G15" s="62"/>
      <c r="H15" s="63">
        <f>H18+H23+H27+H30</f>
        <v>21155.314999999999</v>
      </c>
      <c r="I15" s="63">
        <f>I18+I23+I27+I30</f>
        <v>21040.809999999998</v>
      </c>
      <c r="J15" s="63">
        <f>I15/H15*100</f>
        <v>99.458741219405141</v>
      </c>
      <c r="K15" s="63">
        <f>K18+K23</f>
        <v>25482.67</v>
      </c>
      <c r="L15" s="102"/>
      <c r="M15" s="67"/>
      <c r="N15" s="67"/>
      <c r="O15" s="67"/>
      <c r="P15" s="71"/>
      <c r="Q15" s="67"/>
      <c r="S15" s="101"/>
    </row>
    <row r="16" spans="1:22" s="2" customFormat="1" ht="26">
      <c r="A16" s="80" t="s">
        <v>41</v>
      </c>
      <c r="B16" s="81" t="s">
        <v>14</v>
      </c>
      <c r="C16" s="81"/>
      <c r="D16" s="81"/>
      <c r="E16" s="81"/>
      <c r="F16" s="81"/>
      <c r="G16" s="81"/>
      <c r="H16" s="83"/>
      <c r="I16" s="83"/>
      <c r="J16" s="83"/>
      <c r="K16" s="83"/>
      <c r="L16" s="81"/>
      <c r="M16" s="81"/>
      <c r="N16" s="81"/>
      <c r="O16" s="81"/>
      <c r="P16" s="81"/>
      <c r="Q16" s="81"/>
      <c r="S16" s="101"/>
    </row>
    <row r="17" spans="1:19" s="2" customFormat="1" ht="39">
      <c r="A17" s="10" t="s">
        <v>43</v>
      </c>
      <c r="B17" s="4"/>
      <c r="C17" s="10" t="s">
        <v>48</v>
      </c>
      <c r="D17" s="6">
        <v>114</v>
      </c>
      <c r="E17" s="27">
        <v>119.6</v>
      </c>
      <c r="F17" s="5">
        <f t="shared" si="3"/>
        <v>104.91228070175438</v>
      </c>
      <c r="G17" s="6" t="s">
        <v>46</v>
      </c>
      <c r="H17" s="46"/>
      <c r="I17" s="46"/>
      <c r="J17" s="39"/>
      <c r="K17" s="40"/>
      <c r="L17" s="10" t="s">
        <v>45</v>
      </c>
      <c r="M17" s="3" t="s">
        <v>26</v>
      </c>
      <c r="N17" s="3">
        <v>0</v>
      </c>
      <c r="O17" s="3">
        <v>0</v>
      </c>
      <c r="P17" s="5"/>
      <c r="Q17" s="6" t="s">
        <v>46</v>
      </c>
      <c r="S17" s="101"/>
    </row>
    <row r="18" spans="1:19" s="2" customFormat="1" ht="39">
      <c r="A18" s="10" t="s">
        <v>42</v>
      </c>
      <c r="B18" s="4"/>
      <c r="C18" s="3" t="s">
        <v>11</v>
      </c>
      <c r="D18" s="6">
        <v>28000</v>
      </c>
      <c r="E18" s="54">
        <v>28998</v>
      </c>
      <c r="F18" s="5">
        <f>E18/D18*100</f>
        <v>103.5642857142857</v>
      </c>
      <c r="G18" s="15">
        <v>36484</v>
      </c>
      <c r="H18" s="46">
        <v>14753.95</v>
      </c>
      <c r="I18" s="46">
        <v>14653.98</v>
      </c>
      <c r="J18" s="39">
        <f>I18/H18*100</f>
        <v>99.322418742099558</v>
      </c>
      <c r="K18" s="40">
        <v>17266.689999999999</v>
      </c>
      <c r="L18" s="10" t="s">
        <v>44</v>
      </c>
      <c r="M18" s="3" t="s">
        <v>26</v>
      </c>
      <c r="N18" s="3">
        <v>1</v>
      </c>
      <c r="O18" s="3">
        <v>0</v>
      </c>
      <c r="P18" s="5">
        <f t="shared" ref="P18:P30" si="4">O18/N18*100</f>
        <v>0</v>
      </c>
      <c r="Q18" s="6" t="s">
        <v>46</v>
      </c>
      <c r="S18" s="101"/>
    </row>
    <row r="19" spans="1:19" s="2" customFormat="1" ht="39">
      <c r="A19" s="10" t="s">
        <v>43</v>
      </c>
      <c r="B19" s="4"/>
      <c r="C19" s="3" t="s">
        <v>49</v>
      </c>
      <c r="D19" s="6">
        <v>245</v>
      </c>
      <c r="E19" s="27">
        <v>242.4</v>
      </c>
      <c r="F19" s="5">
        <f t="shared" si="3"/>
        <v>98.938775510204081</v>
      </c>
      <c r="G19" s="6" t="s">
        <v>46</v>
      </c>
      <c r="H19" s="46"/>
      <c r="I19" s="46"/>
      <c r="J19" s="39"/>
      <c r="K19" s="40"/>
      <c r="L19" s="10" t="s">
        <v>43</v>
      </c>
      <c r="M19" s="3" t="s">
        <v>47</v>
      </c>
      <c r="N19" s="3">
        <v>202</v>
      </c>
      <c r="O19" s="3">
        <v>202</v>
      </c>
      <c r="P19" s="5">
        <f t="shared" si="4"/>
        <v>100</v>
      </c>
      <c r="Q19" s="6" t="s">
        <v>46</v>
      </c>
      <c r="S19" s="101"/>
    </row>
    <row r="20" spans="1:19" s="2" customFormat="1" ht="32.25" customHeight="1">
      <c r="A20" s="10" t="s">
        <v>43</v>
      </c>
      <c r="B20" s="4"/>
      <c r="C20" s="10" t="s">
        <v>50</v>
      </c>
      <c r="D20" s="6">
        <v>202</v>
      </c>
      <c r="E20" s="26">
        <v>202</v>
      </c>
      <c r="F20" s="5">
        <f t="shared" si="3"/>
        <v>100</v>
      </c>
      <c r="G20" s="6" t="s">
        <v>46</v>
      </c>
      <c r="H20" s="46"/>
      <c r="I20" s="46"/>
      <c r="J20" s="39"/>
      <c r="K20" s="38"/>
      <c r="L20" s="10" t="s">
        <v>42</v>
      </c>
      <c r="M20" s="3" t="s">
        <v>11</v>
      </c>
      <c r="N20" s="6">
        <v>28000</v>
      </c>
      <c r="O20" s="6">
        <v>28998</v>
      </c>
      <c r="P20" s="5">
        <f t="shared" si="4"/>
        <v>103.5642857142857</v>
      </c>
      <c r="Q20" s="52">
        <v>36484</v>
      </c>
      <c r="S20" s="101"/>
    </row>
    <row r="21" spans="1:19" s="2" customFormat="1" ht="26">
      <c r="A21" s="80" t="s">
        <v>55</v>
      </c>
      <c r="B21" s="81" t="s">
        <v>14</v>
      </c>
      <c r="C21" s="81"/>
      <c r="D21" s="81"/>
      <c r="E21" s="81"/>
      <c r="F21" s="81"/>
      <c r="G21" s="81"/>
      <c r="H21" s="83"/>
      <c r="I21" s="83"/>
      <c r="J21" s="83"/>
      <c r="K21" s="83"/>
      <c r="L21" s="81"/>
      <c r="M21" s="81"/>
      <c r="N21" s="81"/>
      <c r="O21" s="81"/>
      <c r="P21" s="81"/>
      <c r="Q21" s="81"/>
      <c r="S21" s="101"/>
    </row>
    <row r="22" spans="1:19" s="2" customFormat="1" ht="39">
      <c r="A22" s="10" t="s">
        <v>43</v>
      </c>
      <c r="B22" s="4"/>
      <c r="C22" s="10" t="s">
        <v>48</v>
      </c>
      <c r="D22" s="6">
        <v>82</v>
      </c>
      <c r="E22" s="27">
        <v>81.900000000000006</v>
      </c>
      <c r="F22" s="5">
        <f t="shared" si="3"/>
        <v>99.878048780487816</v>
      </c>
      <c r="G22" s="6" t="s">
        <v>46</v>
      </c>
      <c r="H22" s="46"/>
      <c r="I22" s="46"/>
      <c r="J22" s="39"/>
      <c r="K22" s="40"/>
      <c r="L22" s="10" t="s">
        <v>45</v>
      </c>
      <c r="M22" s="3" t="s">
        <v>26</v>
      </c>
      <c r="N22" s="3">
        <v>0</v>
      </c>
      <c r="O22" s="3">
        <v>0</v>
      </c>
      <c r="P22" s="5"/>
      <c r="Q22" s="6" t="s">
        <v>46</v>
      </c>
      <c r="S22" s="101"/>
    </row>
    <row r="23" spans="1:19" s="2" customFormat="1" ht="39">
      <c r="A23" s="10" t="s">
        <v>42</v>
      </c>
      <c r="B23" s="4"/>
      <c r="C23" s="3" t="s">
        <v>11</v>
      </c>
      <c r="D23" s="6">
        <v>11800</v>
      </c>
      <c r="E23" s="54">
        <v>12390</v>
      </c>
      <c r="F23" s="5">
        <f t="shared" si="3"/>
        <v>105</v>
      </c>
      <c r="G23" s="15">
        <v>12502</v>
      </c>
      <c r="H23" s="46">
        <v>6208.8</v>
      </c>
      <c r="I23" s="46">
        <v>6208.8</v>
      </c>
      <c r="J23" s="39">
        <f>I23/H23*100</f>
        <v>100</v>
      </c>
      <c r="K23" s="40">
        <v>8215.98</v>
      </c>
      <c r="L23" s="10" t="s">
        <v>44</v>
      </c>
      <c r="M23" s="3" t="s">
        <v>26</v>
      </c>
      <c r="N23" s="3">
        <v>0.25</v>
      </c>
      <c r="O23" s="3">
        <v>0</v>
      </c>
      <c r="P23" s="5">
        <f t="shared" si="4"/>
        <v>0</v>
      </c>
      <c r="Q23" s="6" t="s">
        <v>46</v>
      </c>
      <c r="S23" s="101"/>
    </row>
    <row r="24" spans="1:19" s="2" customFormat="1" ht="39">
      <c r="A24" s="10" t="s">
        <v>43</v>
      </c>
      <c r="B24" s="4"/>
      <c r="C24" s="3" t="s">
        <v>49</v>
      </c>
      <c r="D24" s="6">
        <v>144</v>
      </c>
      <c r="E24" s="27">
        <f>PRODUCT(E25,1.2)</f>
        <v>151.19999999999999</v>
      </c>
      <c r="F24" s="5">
        <f t="shared" si="3"/>
        <v>104.99999999999999</v>
      </c>
      <c r="G24" s="6" t="s">
        <v>46</v>
      </c>
      <c r="H24" s="46"/>
      <c r="I24" s="46"/>
      <c r="J24" s="39"/>
      <c r="K24" s="40"/>
      <c r="L24" s="10" t="s">
        <v>43</v>
      </c>
      <c r="M24" s="3" t="s">
        <v>47</v>
      </c>
      <c r="N24" s="3">
        <v>120</v>
      </c>
      <c r="O24" s="3">
        <v>126</v>
      </c>
      <c r="P24" s="5">
        <f t="shared" si="4"/>
        <v>105</v>
      </c>
      <c r="Q24" s="6" t="s">
        <v>46</v>
      </c>
      <c r="S24" s="101"/>
    </row>
    <row r="25" spans="1:19" s="2" customFormat="1" ht="32.25" customHeight="1">
      <c r="A25" s="10" t="s">
        <v>43</v>
      </c>
      <c r="B25" s="4"/>
      <c r="C25" s="10" t="s">
        <v>50</v>
      </c>
      <c r="D25" s="6">
        <v>120</v>
      </c>
      <c r="E25" s="26">
        <v>126</v>
      </c>
      <c r="F25" s="5">
        <f t="shared" si="3"/>
        <v>105</v>
      </c>
      <c r="G25" s="6" t="s">
        <v>46</v>
      </c>
      <c r="H25" s="46"/>
      <c r="I25" s="46"/>
      <c r="J25" s="38"/>
      <c r="K25" s="38"/>
      <c r="L25" s="10" t="s">
        <v>42</v>
      </c>
      <c r="M25" s="3" t="s">
        <v>11</v>
      </c>
      <c r="N25" s="6">
        <v>11800</v>
      </c>
      <c r="O25" s="6">
        <v>12390</v>
      </c>
      <c r="P25" s="5">
        <f t="shared" si="4"/>
        <v>105</v>
      </c>
      <c r="Q25" s="52">
        <v>12502</v>
      </c>
      <c r="S25" s="101"/>
    </row>
    <row r="26" spans="1:19" s="2" customFormat="1" ht="72.75" customHeight="1">
      <c r="A26" s="80" t="s">
        <v>76</v>
      </c>
      <c r="B26" s="81"/>
      <c r="C26" s="81"/>
      <c r="D26" s="81"/>
      <c r="E26" s="81"/>
      <c r="F26" s="81"/>
      <c r="G26" s="81"/>
      <c r="H26" s="83"/>
      <c r="I26" s="83"/>
      <c r="J26" s="83"/>
      <c r="K26" s="83"/>
      <c r="L26" s="81"/>
      <c r="M26" s="81"/>
      <c r="N26" s="81"/>
      <c r="O26" s="81"/>
      <c r="P26" s="81"/>
      <c r="Q26" s="81"/>
      <c r="S26" s="101"/>
    </row>
    <row r="27" spans="1:19" s="2" customFormat="1" ht="37.5" customHeight="1">
      <c r="A27" s="4" t="s">
        <v>69</v>
      </c>
      <c r="B27" s="4"/>
      <c r="C27" s="3" t="s">
        <v>11</v>
      </c>
      <c r="D27" s="6">
        <v>284</v>
      </c>
      <c r="E27" s="26">
        <v>270</v>
      </c>
      <c r="F27" s="5">
        <f t="shared" si="3"/>
        <v>95.070422535211264</v>
      </c>
      <c r="G27" s="6" t="s">
        <v>46</v>
      </c>
      <c r="H27" s="46">
        <v>128.375</v>
      </c>
      <c r="I27" s="46">
        <v>119.6</v>
      </c>
      <c r="J27" s="38">
        <f>I27/H27*100</f>
        <v>93.164556962025316</v>
      </c>
      <c r="K27" s="41" t="s">
        <v>46</v>
      </c>
      <c r="L27" s="32" t="s">
        <v>67</v>
      </c>
      <c r="M27" s="3" t="s">
        <v>26</v>
      </c>
      <c r="N27" s="6">
        <v>50</v>
      </c>
      <c r="O27" s="3">
        <v>48</v>
      </c>
      <c r="P27" s="5">
        <f t="shared" si="4"/>
        <v>96</v>
      </c>
      <c r="Q27" s="6" t="s">
        <v>46</v>
      </c>
      <c r="S27" s="101"/>
    </row>
    <row r="28" spans="1:19" s="2" customFormat="1" ht="37.5" customHeight="1">
      <c r="A28" s="33"/>
      <c r="B28" s="4"/>
      <c r="C28" s="3"/>
      <c r="D28" s="6"/>
      <c r="E28" s="26"/>
      <c r="F28" s="5"/>
      <c r="G28" s="6"/>
      <c r="H28" s="46"/>
      <c r="I28" s="46"/>
      <c r="J28" s="38"/>
      <c r="K28" s="41"/>
      <c r="L28" s="32" t="s">
        <v>68</v>
      </c>
      <c r="M28" s="3" t="s">
        <v>12</v>
      </c>
      <c r="N28" s="6">
        <v>20</v>
      </c>
      <c r="O28" s="3">
        <v>20</v>
      </c>
      <c r="P28" s="5">
        <f>O28/N28*100</f>
        <v>100</v>
      </c>
      <c r="Q28" s="6" t="s">
        <v>46</v>
      </c>
      <c r="S28" s="101"/>
    </row>
    <row r="29" spans="1:19" s="2" customFormat="1" ht="79.5" customHeight="1">
      <c r="A29" s="80" t="s">
        <v>77</v>
      </c>
      <c r="B29" s="81"/>
      <c r="C29" s="84"/>
      <c r="D29" s="85"/>
      <c r="E29" s="86"/>
      <c r="F29" s="87"/>
      <c r="G29" s="85"/>
      <c r="H29" s="88"/>
      <c r="I29" s="88"/>
      <c r="J29" s="88"/>
      <c r="K29" s="88"/>
      <c r="L29" s="88"/>
      <c r="M29" s="88"/>
      <c r="N29" s="88"/>
      <c r="O29" s="88"/>
      <c r="P29" s="88"/>
      <c r="Q29" s="88"/>
      <c r="S29" s="101"/>
    </row>
    <row r="30" spans="1:19" s="2" customFormat="1" ht="36.75" customHeight="1">
      <c r="A30" s="4" t="s">
        <v>69</v>
      </c>
      <c r="B30" s="4"/>
      <c r="C30" s="3" t="s">
        <v>11</v>
      </c>
      <c r="D30" s="6">
        <v>122</v>
      </c>
      <c r="E30" s="26">
        <v>116</v>
      </c>
      <c r="F30" s="5">
        <f t="shared" si="3"/>
        <v>95.081967213114751</v>
      </c>
      <c r="G30" s="6" t="s">
        <v>46</v>
      </c>
      <c r="H30" s="46">
        <v>64.19</v>
      </c>
      <c r="I30" s="46">
        <v>58.43</v>
      </c>
      <c r="J30" s="38">
        <f>I30/H30*100</f>
        <v>91.026639663498983</v>
      </c>
      <c r="K30" s="41" t="s">
        <v>46</v>
      </c>
      <c r="L30" s="32" t="s">
        <v>67</v>
      </c>
      <c r="M30" s="3" t="s">
        <v>26</v>
      </c>
      <c r="N30" s="6">
        <v>86</v>
      </c>
      <c r="O30" s="3">
        <v>86</v>
      </c>
      <c r="P30" s="5">
        <f t="shared" si="4"/>
        <v>100</v>
      </c>
      <c r="Q30" s="6" t="s">
        <v>46</v>
      </c>
      <c r="S30" s="101"/>
    </row>
    <row r="31" spans="1:19" s="2" customFormat="1" ht="36.75" customHeight="1">
      <c r="A31" s="33"/>
      <c r="B31" s="4"/>
      <c r="C31" s="3"/>
      <c r="D31" s="6"/>
      <c r="E31" s="26"/>
      <c r="F31" s="5"/>
      <c r="G31" s="6"/>
      <c r="H31" s="46"/>
      <c r="I31" s="46"/>
      <c r="J31" s="38"/>
      <c r="K31" s="41"/>
      <c r="L31" s="32" t="s">
        <v>68</v>
      </c>
      <c r="M31" s="3" t="s">
        <v>12</v>
      </c>
      <c r="N31" s="6">
        <v>7</v>
      </c>
      <c r="O31" s="3">
        <v>7</v>
      </c>
      <c r="P31" s="5">
        <f>O31/N31*100</f>
        <v>100</v>
      </c>
      <c r="Q31" s="6" t="s">
        <v>46</v>
      </c>
      <c r="S31" s="101"/>
    </row>
    <row r="32" spans="1:19" s="2" customFormat="1" ht="30" customHeight="1">
      <c r="A32" s="65" t="s">
        <v>21</v>
      </c>
      <c r="B32" s="66"/>
      <c r="C32" s="67"/>
      <c r="D32" s="67"/>
      <c r="E32" s="67"/>
      <c r="F32" s="67"/>
      <c r="G32" s="68"/>
      <c r="H32" s="69">
        <f>H35+H40+H44</f>
        <v>10569.315999999999</v>
      </c>
      <c r="I32" s="69">
        <f>I35+I40+I44</f>
        <v>10554.16</v>
      </c>
      <c r="J32" s="69">
        <f>I32/H32*100</f>
        <v>99.856603776441162</v>
      </c>
      <c r="K32" s="69">
        <f>K35+K40+K44</f>
        <v>11468.619999999999</v>
      </c>
      <c r="L32" s="102"/>
      <c r="M32" s="67"/>
      <c r="N32" s="67"/>
      <c r="O32" s="67"/>
      <c r="P32" s="71"/>
      <c r="Q32" s="67"/>
      <c r="S32" s="101"/>
    </row>
    <row r="33" spans="1:19" s="2" customFormat="1" ht="26">
      <c r="A33" s="80" t="s">
        <v>41</v>
      </c>
      <c r="B33" s="81" t="s">
        <v>14</v>
      </c>
      <c r="C33" s="81"/>
      <c r="D33" s="81"/>
      <c r="E33" s="81"/>
      <c r="F33" s="81"/>
      <c r="G33" s="81"/>
      <c r="H33" s="83"/>
      <c r="I33" s="83"/>
      <c r="J33" s="83"/>
      <c r="K33" s="83"/>
      <c r="L33" s="81"/>
      <c r="M33" s="81"/>
      <c r="N33" s="81"/>
      <c r="O33" s="81"/>
      <c r="P33" s="81"/>
      <c r="Q33" s="81"/>
      <c r="S33" s="101"/>
    </row>
    <row r="34" spans="1:19" s="2" customFormat="1" ht="35.25" customHeight="1">
      <c r="A34" s="10" t="s">
        <v>43</v>
      </c>
      <c r="B34" s="4"/>
      <c r="C34" s="10" t="s">
        <v>48</v>
      </c>
      <c r="D34" s="4" t="s">
        <v>81</v>
      </c>
      <c r="E34" s="53" t="s">
        <v>86</v>
      </c>
      <c r="F34" s="5">
        <f t="shared" ref="F34" si="5">E34/D34*100</f>
        <v>100.96153846153845</v>
      </c>
      <c r="G34" s="4" t="s">
        <v>51</v>
      </c>
      <c r="H34" s="46"/>
      <c r="I34" s="46"/>
      <c r="J34" s="38"/>
      <c r="K34" s="42"/>
      <c r="L34" s="10" t="s">
        <v>45</v>
      </c>
      <c r="M34" s="3" t="s">
        <v>26</v>
      </c>
      <c r="N34" s="4" t="s">
        <v>70</v>
      </c>
      <c r="O34" s="4" t="s">
        <v>70</v>
      </c>
      <c r="P34" s="5"/>
      <c r="Q34" s="6" t="s">
        <v>46</v>
      </c>
      <c r="S34" s="101"/>
    </row>
    <row r="35" spans="1:19" s="2" customFormat="1" ht="25.5" customHeight="1">
      <c r="A35" s="10" t="s">
        <v>42</v>
      </c>
      <c r="B35" s="4"/>
      <c r="C35" s="3" t="s">
        <v>11</v>
      </c>
      <c r="D35" s="15">
        <v>25000</v>
      </c>
      <c r="E35" s="52">
        <v>26233</v>
      </c>
      <c r="F35" s="5">
        <f t="shared" ref="F35:F36" si="6">E35/D35*100</f>
        <v>104.932</v>
      </c>
      <c r="G35" s="52">
        <v>35123</v>
      </c>
      <c r="H35" s="46">
        <v>5610.0559999999996</v>
      </c>
      <c r="I35" s="46">
        <v>5610.06</v>
      </c>
      <c r="J35" s="39">
        <f>I35/H35*100</f>
        <v>100.00007130053605</v>
      </c>
      <c r="K35" s="38">
        <v>3699.67</v>
      </c>
      <c r="L35" s="10" t="s">
        <v>44</v>
      </c>
      <c r="M35" s="3" t="s">
        <v>26</v>
      </c>
      <c r="N35" s="4" t="s">
        <v>70</v>
      </c>
      <c r="O35" s="4" t="s">
        <v>70</v>
      </c>
      <c r="P35" s="5"/>
      <c r="Q35" s="6" t="s">
        <v>46</v>
      </c>
      <c r="S35" s="101"/>
    </row>
    <row r="36" spans="1:19" s="2" customFormat="1" ht="25.5" customHeight="1">
      <c r="A36" s="10" t="s">
        <v>43</v>
      </c>
      <c r="B36" s="4"/>
      <c r="C36" s="3" t="s">
        <v>49</v>
      </c>
      <c r="D36" s="4" t="s">
        <v>82</v>
      </c>
      <c r="E36" s="27">
        <v>125</v>
      </c>
      <c r="F36" s="5">
        <f t="shared" si="6"/>
        <v>104.16666666666667</v>
      </c>
      <c r="G36" s="4" t="s">
        <v>51</v>
      </c>
      <c r="H36" s="46"/>
      <c r="I36" s="46"/>
      <c r="J36" s="39"/>
      <c r="K36" s="42"/>
      <c r="L36" s="10" t="s">
        <v>43</v>
      </c>
      <c r="M36" s="3" t="s">
        <v>47</v>
      </c>
      <c r="N36" s="4" t="s">
        <v>72</v>
      </c>
      <c r="O36" s="4" t="s">
        <v>85</v>
      </c>
      <c r="P36" s="5">
        <f t="shared" ref="P36:P37" si="7">O36/N36*100</f>
        <v>104</v>
      </c>
      <c r="Q36" s="6" t="s">
        <v>46</v>
      </c>
      <c r="S36" s="101"/>
    </row>
    <row r="37" spans="1:19" s="2" customFormat="1" ht="25.5" customHeight="1">
      <c r="A37" s="10" t="s">
        <v>43</v>
      </c>
      <c r="B37" s="4"/>
      <c r="C37" s="10" t="s">
        <v>50</v>
      </c>
      <c r="D37" s="4" t="s">
        <v>72</v>
      </c>
      <c r="E37" s="4" t="s">
        <v>85</v>
      </c>
      <c r="F37" s="5">
        <f t="shared" ref="F37" si="8">E37/D37*100</f>
        <v>104</v>
      </c>
      <c r="G37" s="4" t="s">
        <v>51</v>
      </c>
      <c r="H37" s="46"/>
      <c r="I37" s="46"/>
      <c r="J37" s="39"/>
      <c r="K37" s="42"/>
      <c r="L37" s="10" t="s">
        <v>42</v>
      </c>
      <c r="M37" s="3" t="s">
        <v>11</v>
      </c>
      <c r="N37" s="15">
        <v>25000</v>
      </c>
      <c r="O37" s="15">
        <v>26233</v>
      </c>
      <c r="P37" s="5">
        <f t="shared" si="7"/>
        <v>104.932</v>
      </c>
      <c r="Q37" s="15">
        <v>35123</v>
      </c>
      <c r="S37" s="101"/>
    </row>
    <row r="38" spans="1:19" s="2" customFormat="1" ht="26">
      <c r="A38" s="80" t="s">
        <v>55</v>
      </c>
      <c r="B38" s="81" t="s">
        <v>14</v>
      </c>
      <c r="C38" s="81"/>
      <c r="D38" s="81"/>
      <c r="E38" s="81"/>
      <c r="F38" s="81"/>
      <c r="G38" s="81"/>
      <c r="H38" s="83"/>
      <c r="I38" s="83"/>
      <c r="J38" s="83"/>
      <c r="K38" s="83"/>
      <c r="L38" s="81"/>
      <c r="M38" s="81"/>
      <c r="N38" s="81"/>
      <c r="O38" s="81"/>
      <c r="P38" s="81"/>
      <c r="Q38" s="81"/>
      <c r="S38" s="101"/>
    </row>
    <row r="39" spans="1:19" s="2" customFormat="1" ht="39.75" customHeight="1">
      <c r="A39" s="10" t="s">
        <v>43</v>
      </c>
      <c r="B39" s="4"/>
      <c r="C39" s="10" t="s">
        <v>48</v>
      </c>
      <c r="D39" s="4" t="s">
        <v>83</v>
      </c>
      <c r="E39" s="53" t="s">
        <v>87</v>
      </c>
      <c r="F39" s="5">
        <f t="shared" ref="F39:F42" si="9">E39/D39*100</f>
        <v>102.34192037470726</v>
      </c>
      <c r="G39" s="4" t="s">
        <v>51</v>
      </c>
      <c r="H39" s="46"/>
      <c r="I39" s="46"/>
      <c r="J39" s="39"/>
      <c r="K39" s="42"/>
      <c r="L39" s="10" t="s">
        <v>45</v>
      </c>
      <c r="M39" s="3" t="s">
        <v>26</v>
      </c>
      <c r="N39" s="4" t="s">
        <v>70</v>
      </c>
      <c r="O39" s="4" t="s">
        <v>70</v>
      </c>
      <c r="P39" s="5"/>
      <c r="Q39" s="6" t="s">
        <v>46</v>
      </c>
      <c r="S39" s="101"/>
    </row>
    <row r="40" spans="1:19" s="2" customFormat="1" ht="28.5" customHeight="1">
      <c r="A40" s="10" t="s">
        <v>42</v>
      </c>
      <c r="B40" s="4"/>
      <c r="C40" s="3" t="s">
        <v>11</v>
      </c>
      <c r="D40" s="15">
        <v>4100</v>
      </c>
      <c r="E40" s="52">
        <v>4195</v>
      </c>
      <c r="F40" s="5">
        <f t="shared" si="9"/>
        <v>102.3170731707317</v>
      </c>
      <c r="G40" s="52">
        <v>4297</v>
      </c>
      <c r="H40" s="46">
        <v>920.04</v>
      </c>
      <c r="I40" s="46">
        <v>904.88</v>
      </c>
      <c r="J40" s="39">
        <f>I40/H40*100</f>
        <v>98.352245554541113</v>
      </c>
      <c r="K40" s="38">
        <v>2001.47</v>
      </c>
      <c r="L40" s="10" t="s">
        <v>44</v>
      </c>
      <c r="M40" s="3" t="s">
        <v>26</v>
      </c>
      <c r="N40" s="4" t="s">
        <v>71</v>
      </c>
      <c r="O40" s="4" t="s">
        <v>71</v>
      </c>
      <c r="P40" s="5">
        <f t="shared" ref="P40:P53" si="10">O40/N40*100</f>
        <v>100</v>
      </c>
      <c r="Q40" s="6" t="s">
        <v>46</v>
      </c>
      <c r="S40" s="101"/>
    </row>
    <row r="41" spans="1:19" s="2" customFormat="1" ht="38.25" customHeight="1">
      <c r="A41" s="10" t="s">
        <v>43</v>
      </c>
      <c r="B41" s="4"/>
      <c r="C41" s="3" t="s">
        <v>49</v>
      </c>
      <c r="D41" s="4" t="s">
        <v>84</v>
      </c>
      <c r="E41" s="53" t="s">
        <v>84</v>
      </c>
      <c r="F41" s="5">
        <f t="shared" si="9"/>
        <v>100</v>
      </c>
      <c r="G41" s="4" t="s">
        <v>51</v>
      </c>
      <c r="H41" s="46"/>
      <c r="I41" s="46"/>
      <c r="J41" s="39"/>
      <c r="K41" s="42"/>
      <c r="L41" s="10" t="s">
        <v>43</v>
      </c>
      <c r="M41" s="3" t="s">
        <v>47</v>
      </c>
      <c r="N41" s="4" t="s">
        <v>80</v>
      </c>
      <c r="O41" s="4" t="s">
        <v>80</v>
      </c>
      <c r="P41" s="5">
        <f t="shared" si="10"/>
        <v>100</v>
      </c>
      <c r="Q41" s="6" t="s">
        <v>46</v>
      </c>
      <c r="S41" s="101"/>
    </row>
    <row r="42" spans="1:19" s="2" customFormat="1" ht="30" customHeight="1">
      <c r="A42" s="10" t="s">
        <v>43</v>
      </c>
      <c r="B42" s="4"/>
      <c r="C42" s="10" t="s">
        <v>50</v>
      </c>
      <c r="D42" s="4" t="s">
        <v>80</v>
      </c>
      <c r="E42" s="53" t="s">
        <v>80</v>
      </c>
      <c r="F42" s="5">
        <f t="shared" si="9"/>
        <v>100</v>
      </c>
      <c r="G42" s="4" t="s">
        <v>51</v>
      </c>
      <c r="H42" s="46"/>
      <c r="I42" s="46"/>
      <c r="J42" s="39"/>
      <c r="K42" s="42"/>
      <c r="L42" s="10" t="s">
        <v>42</v>
      </c>
      <c r="M42" s="3" t="s">
        <v>11</v>
      </c>
      <c r="N42" s="15">
        <v>4100</v>
      </c>
      <c r="O42" s="15">
        <v>4195</v>
      </c>
      <c r="P42" s="5">
        <f t="shared" si="10"/>
        <v>102.3170731707317</v>
      </c>
      <c r="Q42" s="15">
        <v>4297</v>
      </c>
      <c r="S42" s="101"/>
    </row>
    <row r="43" spans="1:19" s="2" customFormat="1" ht="28.5" customHeight="1">
      <c r="A43" s="89" t="s">
        <v>36</v>
      </c>
      <c r="B43" s="81"/>
      <c r="C43" s="81"/>
      <c r="D43" s="81"/>
      <c r="E43" s="81"/>
      <c r="F43" s="81"/>
      <c r="G43" s="81"/>
      <c r="H43" s="83"/>
      <c r="I43" s="83"/>
      <c r="J43" s="83"/>
      <c r="K43" s="83"/>
      <c r="L43" s="81"/>
      <c r="M43" s="81"/>
      <c r="N43" s="81"/>
      <c r="O43" s="81"/>
      <c r="P43" s="81"/>
      <c r="Q43" s="81"/>
      <c r="S43" s="101"/>
    </row>
    <row r="44" spans="1:19" s="2" customFormat="1" ht="35.25" customHeight="1">
      <c r="A44" s="12" t="s">
        <v>23</v>
      </c>
      <c r="B44" s="14"/>
      <c r="C44" s="11" t="s">
        <v>11</v>
      </c>
      <c r="D44" s="15">
        <v>18000</v>
      </c>
      <c r="E44" s="26">
        <v>18917</v>
      </c>
      <c r="F44" s="5">
        <f>E44/D44*100</f>
        <v>105.09444444444445</v>
      </c>
      <c r="G44" s="15">
        <v>17817</v>
      </c>
      <c r="H44" s="43">
        <v>4039.22</v>
      </c>
      <c r="I44" s="43">
        <v>4039.22</v>
      </c>
      <c r="J44" s="39">
        <f>I44/H44*100</f>
        <v>100</v>
      </c>
      <c r="K44" s="38">
        <v>5767.48</v>
      </c>
      <c r="L44" s="21" t="s">
        <v>52</v>
      </c>
      <c r="M44" s="3" t="s">
        <v>26</v>
      </c>
      <c r="N44" s="3">
        <v>0.06</v>
      </c>
      <c r="O44" s="3">
        <v>6.2E-2</v>
      </c>
      <c r="P44" s="5">
        <f t="shared" si="10"/>
        <v>103.33333333333334</v>
      </c>
      <c r="Q44" s="51" t="s">
        <v>46</v>
      </c>
      <c r="S44" s="101"/>
    </row>
    <row r="45" spans="1:19" s="2" customFormat="1" ht="22.5" customHeight="1">
      <c r="A45" s="70" t="s">
        <v>20</v>
      </c>
      <c r="B45" s="66"/>
      <c r="C45" s="67"/>
      <c r="D45" s="67"/>
      <c r="E45" s="67"/>
      <c r="F45" s="71"/>
      <c r="G45" s="68"/>
      <c r="H45" s="69">
        <f>H48</f>
        <v>3756.01</v>
      </c>
      <c r="I45" s="69">
        <f>I48</f>
        <v>3691.3690000000001</v>
      </c>
      <c r="J45" s="72">
        <f>I45/H45*100</f>
        <v>98.278998192230588</v>
      </c>
      <c r="K45" s="69">
        <f>K48</f>
        <v>4488.53</v>
      </c>
      <c r="L45" s="102"/>
      <c r="M45" s="67"/>
      <c r="N45" s="67"/>
      <c r="O45" s="67"/>
      <c r="P45" s="71"/>
      <c r="Q45" s="67"/>
      <c r="S45" s="101"/>
    </row>
    <row r="46" spans="1:19" s="2" customFormat="1" ht="26">
      <c r="A46" s="80" t="s">
        <v>41</v>
      </c>
      <c r="B46" s="81" t="s">
        <v>14</v>
      </c>
      <c r="C46" s="81"/>
      <c r="D46" s="81"/>
      <c r="E46" s="81"/>
      <c r="F46" s="81"/>
      <c r="G46" s="81"/>
      <c r="H46" s="83"/>
      <c r="I46" s="83"/>
      <c r="J46" s="83"/>
      <c r="K46" s="83"/>
      <c r="L46" s="81"/>
      <c r="M46" s="81"/>
      <c r="N46" s="81"/>
      <c r="O46" s="81"/>
      <c r="P46" s="81"/>
      <c r="Q46" s="81"/>
      <c r="S46" s="101"/>
    </row>
    <row r="47" spans="1:19" s="2" customFormat="1" ht="39">
      <c r="A47" s="10" t="s">
        <v>43</v>
      </c>
      <c r="B47" s="4"/>
      <c r="C47" s="10" t="s">
        <v>48</v>
      </c>
      <c r="D47" s="3">
        <v>234</v>
      </c>
      <c r="E47" s="27">
        <v>236</v>
      </c>
      <c r="F47" s="5">
        <f t="shared" ref="F47:F50" si="11">E47/D47*100</f>
        <v>100.85470085470085</v>
      </c>
      <c r="G47" s="4" t="s">
        <v>51</v>
      </c>
      <c r="H47" s="46"/>
      <c r="I47" s="46"/>
      <c r="J47" s="39"/>
      <c r="K47" s="40"/>
      <c r="L47" s="10" t="s">
        <v>45</v>
      </c>
      <c r="M47" s="3" t="s">
        <v>26</v>
      </c>
      <c r="N47" s="3">
        <v>0</v>
      </c>
      <c r="O47" s="3">
        <v>0</v>
      </c>
      <c r="P47" s="50"/>
      <c r="Q47" s="51" t="s">
        <v>46</v>
      </c>
      <c r="S47" s="101"/>
    </row>
    <row r="48" spans="1:19" s="2" customFormat="1" ht="39">
      <c r="A48" s="10" t="s">
        <v>42</v>
      </c>
      <c r="B48" s="4"/>
      <c r="C48" s="3" t="s">
        <v>11</v>
      </c>
      <c r="D48" s="6">
        <v>21100</v>
      </c>
      <c r="E48" s="54">
        <v>21202</v>
      </c>
      <c r="F48" s="5">
        <f t="shared" si="11"/>
        <v>100.48341232227489</v>
      </c>
      <c r="G48" s="15">
        <v>15159</v>
      </c>
      <c r="H48" s="46">
        <v>3756.01</v>
      </c>
      <c r="I48" s="46">
        <v>3691.3690000000001</v>
      </c>
      <c r="J48" s="39">
        <f>I48/H48*100</f>
        <v>98.278998192230588</v>
      </c>
      <c r="K48" s="40">
        <v>4488.53</v>
      </c>
      <c r="L48" s="10" t="s">
        <v>44</v>
      </c>
      <c r="M48" s="3" t="s">
        <v>26</v>
      </c>
      <c r="N48" s="3">
        <v>0</v>
      </c>
      <c r="O48" s="3">
        <v>0</v>
      </c>
      <c r="P48" s="50"/>
      <c r="Q48" s="51" t="s">
        <v>46</v>
      </c>
      <c r="S48" s="101"/>
    </row>
    <row r="49" spans="1:19" s="2" customFormat="1" ht="36" customHeight="1">
      <c r="A49" s="10" t="s">
        <v>43</v>
      </c>
      <c r="B49" s="4"/>
      <c r="C49" s="3" t="s">
        <v>49</v>
      </c>
      <c r="D49" s="3">
        <v>90</v>
      </c>
      <c r="E49" s="27">
        <v>90</v>
      </c>
      <c r="F49" s="5">
        <f t="shared" si="11"/>
        <v>100</v>
      </c>
      <c r="G49" s="4" t="s">
        <v>51</v>
      </c>
      <c r="H49" s="46"/>
      <c r="I49" s="46"/>
      <c r="J49" s="39"/>
      <c r="K49" s="40"/>
      <c r="L49" s="10" t="s">
        <v>43</v>
      </c>
      <c r="M49" s="3" t="s">
        <v>47</v>
      </c>
      <c r="N49" s="3">
        <v>75</v>
      </c>
      <c r="O49" s="3">
        <v>75</v>
      </c>
      <c r="P49" s="5">
        <f t="shared" si="10"/>
        <v>100</v>
      </c>
      <c r="Q49" s="51" t="s">
        <v>46</v>
      </c>
      <c r="S49" s="101"/>
    </row>
    <row r="50" spans="1:19" s="2" customFormat="1" ht="32.25" customHeight="1">
      <c r="A50" s="10" t="s">
        <v>43</v>
      </c>
      <c r="B50" s="4"/>
      <c r="C50" s="10" t="s">
        <v>50</v>
      </c>
      <c r="D50" s="15">
        <v>75</v>
      </c>
      <c r="E50" s="26">
        <v>75</v>
      </c>
      <c r="F50" s="5">
        <f t="shared" si="11"/>
        <v>100</v>
      </c>
      <c r="G50" s="4" t="s">
        <v>51</v>
      </c>
      <c r="H50" s="46"/>
      <c r="I50" s="46"/>
      <c r="J50" s="39"/>
      <c r="K50" s="38"/>
      <c r="L50" s="10" t="s">
        <v>42</v>
      </c>
      <c r="M50" s="3" t="s">
        <v>11</v>
      </c>
      <c r="N50" s="6">
        <v>21100</v>
      </c>
      <c r="O50" s="6">
        <v>21202</v>
      </c>
      <c r="P50" s="5">
        <f t="shared" si="10"/>
        <v>100.48341232227489</v>
      </c>
      <c r="Q50" s="51">
        <v>15159</v>
      </c>
      <c r="S50" s="101"/>
    </row>
    <row r="51" spans="1:19" s="2" customFormat="1" ht="26.25" customHeight="1">
      <c r="A51" s="65" t="s">
        <v>25</v>
      </c>
      <c r="B51" s="66"/>
      <c r="C51" s="73"/>
      <c r="D51" s="73"/>
      <c r="E51" s="73"/>
      <c r="F51" s="73"/>
      <c r="G51" s="74"/>
      <c r="H51" s="75">
        <f>H53+H54+H55+H56+H57+H58+H59+H60+H61+H62+H63+H65</f>
        <v>15522.066999999997</v>
      </c>
      <c r="I51" s="75">
        <f>I53+I54+I55+I56+I57+I58+I59+I60+I61+I62+I63+I65</f>
        <v>15522.066999999997</v>
      </c>
      <c r="J51" s="72">
        <f>I51/H51*100</f>
        <v>100</v>
      </c>
      <c r="K51" s="76">
        <f>K53+K65</f>
        <v>16268.82</v>
      </c>
      <c r="L51" s="103"/>
      <c r="M51" s="67"/>
      <c r="N51" s="104"/>
      <c r="O51" s="67"/>
      <c r="P51" s="71"/>
      <c r="Q51" s="79"/>
      <c r="S51" s="101"/>
    </row>
    <row r="52" spans="1:19" s="2" customFormat="1" ht="74.5" customHeight="1">
      <c r="A52" s="90" t="s">
        <v>22</v>
      </c>
      <c r="B52" s="81"/>
      <c r="C52" s="81"/>
      <c r="D52" s="81"/>
      <c r="E52" s="81"/>
      <c r="F52" s="81"/>
      <c r="G52" s="81"/>
      <c r="H52" s="83"/>
      <c r="I52" s="83"/>
      <c r="J52" s="83"/>
      <c r="K52" s="83"/>
      <c r="L52" s="81"/>
      <c r="M52" s="81"/>
      <c r="N52" s="81"/>
      <c r="O52" s="81"/>
      <c r="P52" s="81"/>
      <c r="Q52" s="81"/>
      <c r="S52" s="101"/>
    </row>
    <row r="53" spans="1:19" s="2" customFormat="1" ht="63" customHeight="1">
      <c r="A53" s="10" t="s">
        <v>58</v>
      </c>
      <c r="B53" s="14"/>
      <c r="C53" s="11" t="s">
        <v>12</v>
      </c>
      <c r="D53" s="52">
        <v>90000</v>
      </c>
      <c r="E53" s="52">
        <v>90211</v>
      </c>
      <c r="F53" s="50">
        <v>100.5</v>
      </c>
      <c r="G53" s="26">
        <v>124164</v>
      </c>
      <c r="H53" s="43">
        <v>9131.3799999999992</v>
      </c>
      <c r="I53" s="43">
        <f>H53</f>
        <v>9131.3799999999992</v>
      </c>
      <c r="J53" s="39">
        <f t="shared" ref="J53:J55" si="12">I53/H53*100</f>
        <v>100</v>
      </c>
      <c r="K53" s="44">
        <v>15667.59</v>
      </c>
      <c r="L53" s="12" t="s">
        <v>73</v>
      </c>
      <c r="M53" s="27" t="s">
        <v>26</v>
      </c>
      <c r="N53" s="27">
        <v>0.1</v>
      </c>
      <c r="O53" s="27">
        <v>0</v>
      </c>
      <c r="P53" s="5">
        <f t="shared" si="10"/>
        <v>0</v>
      </c>
      <c r="Q53" s="4" t="s">
        <v>51</v>
      </c>
      <c r="S53" s="101"/>
    </row>
    <row r="54" spans="1:19" s="2" customFormat="1" ht="26.25" customHeight="1">
      <c r="A54" s="28" t="s">
        <v>59</v>
      </c>
      <c r="B54" s="14"/>
      <c r="C54" s="11" t="s">
        <v>12</v>
      </c>
      <c r="D54" s="52">
        <v>1500</v>
      </c>
      <c r="E54" s="52">
        <v>1502</v>
      </c>
      <c r="F54" s="50">
        <v>100.1</v>
      </c>
      <c r="G54" s="52">
        <v>1980</v>
      </c>
      <c r="H54" s="43">
        <v>378.71</v>
      </c>
      <c r="I54" s="43">
        <f>H54</f>
        <v>378.71</v>
      </c>
      <c r="J54" s="39">
        <f t="shared" si="12"/>
        <v>100</v>
      </c>
      <c r="K54" s="45"/>
      <c r="L54" s="12"/>
      <c r="M54" s="3"/>
      <c r="N54" s="13"/>
      <c r="O54" s="3"/>
      <c r="P54" s="9"/>
      <c r="Q54" s="9"/>
      <c r="S54" s="101"/>
    </row>
    <row r="55" spans="1:19" s="2" customFormat="1" ht="26.25" customHeight="1">
      <c r="A55" s="28" t="s">
        <v>60</v>
      </c>
      <c r="B55" s="14"/>
      <c r="C55" s="11" t="s">
        <v>12</v>
      </c>
      <c r="D55" s="52">
        <v>6000</v>
      </c>
      <c r="E55" s="52">
        <v>6006</v>
      </c>
      <c r="F55" s="50">
        <v>100.1</v>
      </c>
      <c r="G55" s="29">
        <v>7431</v>
      </c>
      <c r="H55" s="43">
        <v>524.89800000000002</v>
      </c>
      <c r="I55" s="43">
        <f t="shared" ref="I55:I62" si="13">H55</f>
        <v>524.89800000000002</v>
      </c>
      <c r="J55" s="39">
        <f t="shared" si="12"/>
        <v>100</v>
      </c>
      <c r="K55" s="45"/>
      <c r="L55" s="12"/>
      <c r="M55" s="3"/>
      <c r="N55" s="13"/>
      <c r="O55" s="3"/>
      <c r="P55" s="9"/>
      <c r="Q55" s="9"/>
      <c r="S55" s="101"/>
    </row>
    <row r="56" spans="1:19" s="2" customFormat="1" ht="26.25" customHeight="1">
      <c r="A56" s="28" t="s">
        <v>61</v>
      </c>
      <c r="B56" s="14"/>
      <c r="C56" s="11" t="s">
        <v>12</v>
      </c>
      <c r="D56" s="52">
        <v>6000</v>
      </c>
      <c r="E56" s="52">
        <v>6033</v>
      </c>
      <c r="F56" s="50">
        <v>100.6</v>
      </c>
      <c r="G56" s="29">
        <v>6681</v>
      </c>
      <c r="H56" s="43">
        <v>649.76800000000003</v>
      </c>
      <c r="I56" s="43">
        <f t="shared" si="13"/>
        <v>649.76800000000003</v>
      </c>
      <c r="J56" s="39">
        <f t="shared" ref="J56:J62" si="14">I56/H56*100</f>
        <v>100</v>
      </c>
      <c r="K56" s="45"/>
      <c r="L56" s="12"/>
      <c r="M56" s="3"/>
      <c r="N56" s="13"/>
      <c r="O56" s="3"/>
      <c r="P56" s="9"/>
      <c r="Q56" s="9"/>
      <c r="S56" s="101"/>
    </row>
    <row r="57" spans="1:19" s="2" customFormat="1" ht="26.25" customHeight="1">
      <c r="A57" s="28" t="s">
        <v>62</v>
      </c>
      <c r="B57" s="14"/>
      <c r="C57" s="11" t="s">
        <v>12</v>
      </c>
      <c r="D57" s="52">
        <v>400</v>
      </c>
      <c r="E57" s="52">
        <v>402</v>
      </c>
      <c r="F57" s="50">
        <v>100.5</v>
      </c>
      <c r="G57" s="30">
        <v>751</v>
      </c>
      <c r="H57" s="43">
        <v>159.71</v>
      </c>
      <c r="I57" s="43">
        <f t="shared" si="13"/>
        <v>159.71</v>
      </c>
      <c r="J57" s="39">
        <f t="shared" si="14"/>
        <v>100</v>
      </c>
      <c r="K57" s="45"/>
      <c r="L57" s="12"/>
      <c r="M57" s="3"/>
      <c r="N57" s="13"/>
      <c r="O57" s="3"/>
      <c r="P57" s="9"/>
      <c r="Q57" s="9"/>
      <c r="S57" s="101"/>
    </row>
    <row r="58" spans="1:19" s="2" customFormat="1" ht="26.25" customHeight="1">
      <c r="A58" s="28" t="s">
        <v>63</v>
      </c>
      <c r="B58" s="14"/>
      <c r="C58" s="11" t="s">
        <v>12</v>
      </c>
      <c r="D58" s="52">
        <v>3000</v>
      </c>
      <c r="E58" s="52">
        <v>3000</v>
      </c>
      <c r="F58" s="50">
        <v>100</v>
      </c>
      <c r="G58" s="29">
        <v>4702</v>
      </c>
      <c r="H58" s="43">
        <v>396.98099999999999</v>
      </c>
      <c r="I58" s="43">
        <f t="shared" si="13"/>
        <v>396.98099999999999</v>
      </c>
      <c r="J58" s="39">
        <f t="shared" si="14"/>
        <v>100</v>
      </c>
      <c r="K58" s="45"/>
      <c r="L58" s="12"/>
      <c r="M58" s="3"/>
      <c r="N58" s="13"/>
      <c r="O58" s="3"/>
      <c r="P58" s="9"/>
      <c r="Q58" s="9"/>
      <c r="S58" s="101"/>
    </row>
    <row r="59" spans="1:19" s="2" customFormat="1" ht="26.25" customHeight="1">
      <c r="A59" s="28" t="s">
        <v>64</v>
      </c>
      <c r="B59" s="14"/>
      <c r="C59" s="11" t="s">
        <v>12</v>
      </c>
      <c r="D59" s="52">
        <v>3000</v>
      </c>
      <c r="E59" s="52">
        <v>3002</v>
      </c>
      <c r="F59" s="50">
        <v>100.1</v>
      </c>
      <c r="G59" s="29">
        <v>4506</v>
      </c>
      <c r="H59" s="43">
        <v>775.68</v>
      </c>
      <c r="I59" s="43">
        <f t="shared" si="13"/>
        <v>775.68</v>
      </c>
      <c r="J59" s="39">
        <f t="shared" si="14"/>
        <v>100</v>
      </c>
      <c r="K59" s="45"/>
      <c r="L59" s="12"/>
      <c r="M59" s="3"/>
      <c r="N59" s="13"/>
      <c r="O59" s="3"/>
      <c r="P59" s="9"/>
      <c r="Q59" s="9"/>
      <c r="S59" s="101"/>
    </row>
    <row r="60" spans="1:19" s="2" customFormat="1" ht="26.25" customHeight="1">
      <c r="A60" s="28" t="s">
        <v>65</v>
      </c>
      <c r="B60" s="14"/>
      <c r="C60" s="11" t="s">
        <v>12</v>
      </c>
      <c r="D60" s="52">
        <v>800</v>
      </c>
      <c r="E60" s="52">
        <v>800</v>
      </c>
      <c r="F60" s="50">
        <v>100</v>
      </c>
      <c r="G60" s="29">
        <v>1122</v>
      </c>
      <c r="H60" s="43">
        <v>363.67</v>
      </c>
      <c r="I60" s="43">
        <f t="shared" si="13"/>
        <v>363.67</v>
      </c>
      <c r="J60" s="39">
        <f t="shared" si="14"/>
        <v>100</v>
      </c>
      <c r="K60" s="45"/>
      <c r="L60" s="12"/>
      <c r="M60" s="3"/>
      <c r="N60" s="13"/>
      <c r="O60" s="3"/>
      <c r="P60" s="9"/>
      <c r="Q60" s="9"/>
      <c r="S60" s="101"/>
    </row>
    <row r="61" spans="1:19" s="2" customFormat="1" ht="26.25" customHeight="1">
      <c r="A61" s="28" t="s">
        <v>66</v>
      </c>
      <c r="B61" s="14"/>
      <c r="C61" s="11" t="s">
        <v>12</v>
      </c>
      <c r="D61" s="52">
        <v>11000</v>
      </c>
      <c r="E61" s="52">
        <v>11005</v>
      </c>
      <c r="F61" s="50">
        <v>100</v>
      </c>
      <c r="G61" s="29">
        <v>14597</v>
      </c>
      <c r="H61" s="43">
        <v>974.87</v>
      </c>
      <c r="I61" s="43">
        <f t="shared" si="13"/>
        <v>974.87</v>
      </c>
      <c r="J61" s="39">
        <f t="shared" si="14"/>
        <v>100</v>
      </c>
      <c r="K61" s="45"/>
      <c r="L61" s="12"/>
      <c r="M61" s="3"/>
      <c r="N61" s="13"/>
      <c r="O61" s="3"/>
      <c r="P61" s="9"/>
      <c r="Q61" s="9"/>
      <c r="S61" s="101"/>
    </row>
    <row r="62" spans="1:19" s="2" customFormat="1" ht="26.25" customHeight="1">
      <c r="A62" s="28" t="s">
        <v>66</v>
      </c>
      <c r="B62" s="14"/>
      <c r="C62" s="11" t="s">
        <v>12</v>
      </c>
      <c r="D62" s="52">
        <v>6500</v>
      </c>
      <c r="E62" s="52">
        <v>6500</v>
      </c>
      <c r="F62" s="50">
        <v>100</v>
      </c>
      <c r="G62" s="31">
        <v>8000</v>
      </c>
      <c r="H62" s="43">
        <v>575.9</v>
      </c>
      <c r="I62" s="43">
        <f t="shared" si="13"/>
        <v>575.9</v>
      </c>
      <c r="J62" s="39">
        <f t="shared" si="14"/>
        <v>100</v>
      </c>
      <c r="K62" s="45"/>
      <c r="L62" s="12"/>
      <c r="M62" s="3"/>
      <c r="N62" s="13"/>
      <c r="O62" s="3"/>
      <c r="P62" s="9"/>
      <c r="Q62" s="9"/>
      <c r="S62" s="101"/>
    </row>
    <row r="63" spans="1:19" s="2" customFormat="1" ht="26.25" customHeight="1">
      <c r="A63" s="28" t="s">
        <v>66</v>
      </c>
      <c r="B63" s="14"/>
      <c r="C63" s="11" t="s">
        <v>12</v>
      </c>
      <c r="D63" s="52">
        <v>6500</v>
      </c>
      <c r="E63" s="52">
        <v>6502</v>
      </c>
      <c r="F63" s="50">
        <v>100</v>
      </c>
      <c r="G63" s="52">
        <v>8001</v>
      </c>
      <c r="H63" s="43">
        <v>575.9</v>
      </c>
      <c r="I63" s="43">
        <f>H63</f>
        <v>575.9</v>
      </c>
      <c r="J63" s="39">
        <f>I63/H63*100</f>
        <v>100</v>
      </c>
      <c r="K63" s="45"/>
      <c r="L63" s="12"/>
      <c r="M63" s="3"/>
      <c r="N63" s="13"/>
      <c r="O63" s="3"/>
      <c r="P63" s="9"/>
      <c r="Q63" s="9"/>
      <c r="S63" s="101"/>
    </row>
    <row r="64" spans="1:19" s="2" customFormat="1" ht="70.25" customHeight="1">
      <c r="A64" s="90" t="s">
        <v>39</v>
      </c>
      <c r="B64" s="91"/>
      <c r="C64" s="92"/>
      <c r="D64" s="86"/>
      <c r="E64" s="86"/>
      <c r="F64" s="87"/>
      <c r="G64" s="86"/>
      <c r="H64" s="93"/>
      <c r="I64" s="93"/>
      <c r="J64" s="82"/>
      <c r="K64" s="94"/>
      <c r="L64" s="89"/>
      <c r="M64" s="95"/>
      <c r="N64" s="96"/>
      <c r="O64" s="95"/>
      <c r="P64" s="97"/>
      <c r="Q64" s="97"/>
      <c r="S64" s="101"/>
    </row>
    <row r="65" spans="1:19" s="2" customFormat="1" ht="60.75" customHeight="1">
      <c r="A65" s="10" t="s">
        <v>40</v>
      </c>
      <c r="B65" s="14"/>
      <c r="C65" s="11" t="s">
        <v>12</v>
      </c>
      <c r="D65" s="52">
        <v>10000</v>
      </c>
      <c r="E65" s="52">
        <v>10291</v>
      </c>
      <c r="F65" s="50">
        <v>102.9</v>
      </c>
      <c r="G65" s="22">
        <v>20309</v>
      </c>
      <c r="H65" s="43">
        <v>1014.6</v>
      </c>
      <c r="I65" s="43">
        <v>1014.6</v>
      </c>
      <c r="J65" s="39">
        <f>I65/H65*100</f>
        <v>100</v>
      </c>
      <c r="K65" s="39">
        <v>601.23</v>
      </c>
      <c r="L65" s="12" t="s">
        <v>73</v>
      </c>
      <c r="M65" s="27" t="s">
        <v>26</v>
      </c>
      <c r="N65" s="27">
        <v>0.1</v>
      </c>
      <c r="O65" s="27">
        <v>0</v>
      </c>
      <c r="P65" s="5">
        <f t="shared" ref="P65" si="15">O65/N65*100</f>
        <v>0</v>
      </c>
      <c r="Q65" s="4" t="s">
        <v>51</v>
      </c>
      <c r="S65" s="101"/>
    </row>
    <row r="66" spans="1:19" s="2" customFormat="1" ht="25.5" customHeight="1">
      <c r="A66" s="65" t="s">
        <v>18</v>
      </c>
      <c r="B66" s="66" t="s">
        <v>14</v>
      </c>
      <c r="C66" s="67"/>
      <c r="D66" s="67"/>
      <c r="E66" s="67"/>
      <c r="F66" s="71"/>
      <c r="G66" s="68"/>
      <c r="H66" s="69">
        <f>H68+H70</f>
        <v>4522.8099999999995</v>
      </c>
      <c r="I66" s="69">
        <f>I68+I70</f>
        <v>4472.5129999999999</v>
      </c>
      <c r="J66" s="72">
        <f>I66/H66*100</f>
        <v>98.887925869094659</v>
      </c>
      <c r="K66" s="72">
        <f>K68+K70</f>
        <v>4749.9800000000005</v>
      </c>
      <c r="L66" s="103"/>
      <c r="M66" s="67"/>
      <c r="N66" s="67"/>
      <c r="O66" s="67"/>
      <c r="P66" s="105"/>
      <c r="Q66" s="106"/>
      <c r="S66" s="101"/>
    </row>
    <row r="67" spans="1:19" s="2" customFormat="1" ht="53.25" customHeight="1">
      <c r="A67" s="89" t="s">
        <v>37</v>
      </c>
      <c r="B67" s="81"/>
      <c r="C67" s="81"/>
      <c r="D67" s="81"/>
      <c r="E67" s="81"/>
      <c r="F67" s="81"/>
      <c r="G67" s="81"/>
      <c r="H67" s="83"/>
      <c r="I67" s="83"/>
      <c r="J67" s="83"/>
      <c r="K67" s="83"/>
      <c r="L67" s="81"/>
      <c r="M67" s="81"/>
      <c r="N67" s="81"/>
      <c r="O67" s="81"/>
      <c r="P67" s="81"/>
      <c r="Q67" s="81"/>
      <c r="S67" s="101"/>
    </row>
    <row r="68" spans="1:19" s="2" customFormat="1" ht="101.25" customHeight="1">
      <c r="A68" s="12" t="s">
        <v>19</v>
      </c>
      <c r="B68" s="14"/>
      <c r="C68" s="3" t="s">
        <v>11</v>
      </c>
      <c r="D68" s="15">
        <v>7689</v>
      </c>
      <c r="E68" s="26">
        <v>7700</v>
      </c>
      <c r="F68" s="5">
        <f>E68/D68*100</f>
        <v>100.14306151645206</v>
      </c>
      <c r="G68" s="15">
        <v>7999</v>
      </c>
      <c r="H68" s="46">
        <v>3481.44</v>
      </c>
      <c r="I68" s="46">
        <v>3431.143</v>
      </c>
      <c r="J68" s="39">
        <f>I68/H68*100</f>
        <v>98.555281722505626</v>
      </c>
      <c r="K68" s="38">
        <v>4668.42</v>
      </c>
      <c r="L68" s="12" t="s">
        <v>74</v>
      </c>
      <c r="M68" s="3" t="s">
        <v>12</v>
      </c>
      <c r="N68" s="3">
        <v>800</v>
      </c>
      <c r="O68" s="3">
        <v>840</v>
      </c>
      <c r="P68" s="5">
        <f t="shared" ref="P68" si="16">O68/N68*100</f>
        <v>105</v>
      </c>
      <c r="Q68" s="4" t="s">
        <v>51</v>
      </c>
      <c r="S68" s="101"/>
    </row>
    <row r="69" spans="1:19" s="2" customFormat="1" ht="46.5" customHeight="1">
      <c r="A69" s="89" t="s">
        <v>38</v>
      </c>
      <c r="B69" s="81"/>
      <c r="C69" s="81"/>
      <c r="D69" s="81"/>
      <c r="E69" s="81"/>
      <c r="F69" s="81"/>
      <c r="G69" s="81"/>
      <c r="H69" s="83"/>
      <c r="I69" s="83"/>
      <c r="J69" s="83"/>
      <c r="K69" s="83"/>
      <c r="L69" s="81"/>
      <c r="M69" s="81"/>
      <c r="N69" s="81"/>
      <c r="O69" s="81"/>
      <c r="P69" s="81"/>
      <c r="Q69" s="81"/>
      <c r="S69" s="101"/>
    </row>
    <row r="70" spans="1:19" s="2" customFormat="1" ht="100.5" customHeight="1">
      <c r="A70" s="12" t="s">
        <v>19</v>
      </c>
      <c r="B70" s="14"/>
      <c r="C70" s="3" t="s">
        <v>11</v>
      </c>
      <c r="D70" s="15">
        <v>2300</v>
      </c>
      <c r="E70" s="26">
        <v>2350</v>
      </c>
      <c r="F70" s="5">
        <f>E70/D70*100</f>
        <v>102.17391304347827</v>
      </c>
      <c r="G70" s="15">
        <v>2339</v>
      </c>
      <c r="H70" s="46">
        <v>1041.3699999999999</v>
      </c>
      <c r="I70" s="46">
        <v>1041.3699999999999</v>
      </c>
      <c r="J70" s="39">
        <f>I70/H70*100</f>
        <v>100</v>
      </c>
      <c r="K70" s="13">
        <v>81.56</v>
      </c>
      <c r="L70" s="12" t="s">
        <v>74</v>
      </c>
      <c r="M70" s="3" t="s">
        <v>12</v>
      </c>
      <c r="N70" s="3">
        <v>400</v>
      </c>
      <c r="O70" s="3">
        <v>402</v>
      </c>
      <c r="P70" s="5">
        <f t="shared" ref="P70" si="17">O70/N70*100</f>
        <v>100.49999999999999</v>
      </c>
      <c r="Q70" s="4" t="s">
        <v>51</v>
      </c>
      <c r="S70" s="101"/>
    </row>
    <row r="71" spans="1:19" s="2" customFormat="1" ht="14.25" customHeight="1">
      <c r="A71" s="77" t="s">
        <v>16</v>
      </c>
      <c r="B71" s="73"/>
      <c r="C71" s="78"/>
      <c r="D71" s="67"/>
      <c r="E71" s="67"/>
      <c r="F71" s="71"/>
      <c r="G71" s="79"/>
      <c r="H71" s="69">
        <f>H73+H76+H78+H80+H82+H84</f>
        <v>14521.582</v>
      </c>
      <c r="I71" s="69">
        <f>I73+I76+I78+I80+I82+I84</f>
        <v>14367.5</v>
      </c>
      <c r="J71" s="72">
        <f>I71/H71*100</f>
        <v>98.938944806426733</v>
      </c>
      <c r="K71" s="72">
        <f>K73</f>
        <v>8354.84</v>
      </c>
      <c r="L71" s="103"/>
      <c r="M71" s="67"/>
      <c r="N71" s="104"/>
      <c r="O71" s="67"/>
      <c r="P71" s="106"/>
      <c r="Q71" s="67"/>
      <c r="S71" s="101"/>
    </row>
    <row r="72" spans="1:19" s="2" customFormat="1" ht="26.25" customHeight="1">
      <c r="A72" s="98" t="s">
        <v>27</v>
      </c>
      <c r="B72" s="81"/>
      <c r="C72" s="81"/>
      <c r="D72" s="81"/>
      <c r="E72" s="81"/>
      <c r="F72" s="81"/>
      <c r="G72" s="81"/>
      <c r="H72" s="83"/>
      <c r="I72" s="83"/>
      <c r="J72" s="83"/>
      <c r="K72" s="83"/>
      <c r="L72" s="81"/>
      <c r="M72" s="81"/>
      <c r="N72" s="81"/>
      <c r="O72" s="81"/>
      <c r="P72" s="81"/>
      <c r="Q72" s="81"/>
      <c r="S72" s="101"/>
    </row>
    <row r="73" spans="1:19" s="2" customFormat="1" ht="26.25" customHeight="1">
      <c r="A73" s="12" t="s">
        <v>28</v>
      </c>
      <c r="B73" s="14"/>
      <c r="C73" s="3" t="s">
        <v>54</v>
      </c>
      <c r="D73" s="6">
        <v>35334</v>
      </c>
      <c r="E73" s="54">
        <v>34662</v>
      </c>
      <c r="F73" s="5">
        <f>E73/D73*100</f>
        <v>98.098149091526579</v>
      </c>
      <c r="G73" s="6">
        <v>38025</v>
      </c>
      <c r="H73" s="46">
        <v>8454.8520000000008</v>
      </c>
      <c r="I73" s="46">
        <v>8366.69</v>
      </c>
      <c r="J73" s="39">
        <f>I73/H73*100</f>
        <v>98.957261463595103</v>
      </c>
      <c r="K73" s="38">
        <v>8354.84</v>
      </c>
      <c r="L73" s="12"/>
      <c r="M73" s="3"/>
      <c r="N73" s="3"/>
      <c r="O73" s="3"/>
      <c r="P73" s="7"/>
      <c r="Q73" s="6"/>
      <c r="S73" s="101"/>
    </row>
    <row r="74" spans="1:19" s="2" customFormat="1" ht="37.5" customHeight="1">
      <c r="A74" s="98" t="s">
        <v>30</v>
      </c>
      <c r="B74" s="81"/>
      <c r="C74" s="81"/>
      <c r="D74" s="81"/>
      <c r="E74" s="81"/>
      <c r="F74" s="81"/>
      <c r="G74" s="81"/>
      <c r="H74" s="83"/>
      <c r="I74" s="83"/>
      <c r="J74" s="83"/>
      <c r="K74" s="83"/>
      <c r="L74" s="81"/>
      <c r="M74" s="81"/>
      <c r="N74" s="81"/>
      <c r="O74" s="81"/>
      <c r="P74" s="81"/>
      <c r="Q74" s="81"/>
      <c r="R74" s="99"/>
      <c r="S74" s="101"/>
    </row>
    <row r="75" spans="1:19" s="2" customFormat="1" ht="14.25" customHeight="1">
      <c r="A75" s="98" t="s">
        <v>32</v>
      </c>
      <c r="B75" s="81"/>
      <c r="C75" s="81"/>
      <c r="D75" s="81"/>
      <c r="E75" s="81"/>
      <c r="F75" s="81"/>
      <c r="G75" s="81"/>
      <c r="H75" s="83"/>
      <c r="I75" s="83"/>
      <c r="J75" s="83"/>
      <c r="K75" s="83"/>
      <c r="L75" s="81"/>
      <c r="M75" s="81"/>
      <c r="N75" s="81"/>
      <c r="O75" s="81"/>
      <c r="P75" s="81"/>
      <c r="Q75" s="81"/>
      <c r="R75" s="99"/>
      <c r="S75" s="101"/>
    </row>
    <row r="76" spans="1:19" s="2" customFormat="1" ht="16.5" customHeight="1">
      <c r="A76" s="12" t="s">
        <v>53</v>
      </c>
      <c r="B76" s="14"/>
      <c r="C76" s="3" t="s">
        <v>54</v>
      </c>
      <c r="D76" s="6">
        <v>2590</v>
      </c>
      <c r="E76" s="27">
        <v>2590</v>
      </c>
      <c r="F76" s="5">
        <f>E76/D76*100</f>
        <v>100</v>
      </c>
      <c r="G76" s="6" t="s">
        <v>46</v>
      </c>
      <c r="H76" s="46">
        <v>619.79</v>
      </c>
      <c r="I76" s="46">
        <v>613.04999999999995</v>
      </c>
      <c r="J76" s="39">
        <f>I76/H76*100</f>
        <v>98.912534890850125</v>
      </c>
      <c r="K76" s="41" t="s">
        <v>46</v>
      </c>
      <c r="L76" s="12"/>
      <c r="M76" s="3"/>
      <c r="N76" s="3"/>
      <c r="O76" s="3"/>
      <c r="P76" s="7"/>
      <c r="Q76" s="6"/>
      <c r="S76" s="101"/>
    </row>
    <row r="77" spans="1:19" s="2" customFormat="1" ht="18" customHeight="1">
      <c r="A77" s="98" t="s">
        <v>33</v>
      </c>
      <c r="B77" s="81"/>
      <c r="C77" s="81"/>
      <c r="D77" s="81"/>
      <c r="E77" s="81"/>
      <c r="F77" s="81"/>
      <c r="G77" s="81"/>
      <c r="H77" s="83"/>
      <c r="I77" s="83"/>
      <c r="J77" s="83"/>
      <c r="K77" s="83"/>
      <c r="L77" s="81"/>
      <c r="M77" s="81"/>
      <c r="N77" s="81"/>
      <c r="O77" s="81"/>
      <c r="P77" s="81"/>
      <c r="Q77" s="81"/>
      <c r="S77" s="101"/>
    </row>
    <row r="78" spans="1:19" s="2" customFormat="1" ht="16.5" customHeight="1">
      <c r="A78" s="12" t="s">
        <v>53</v>
      </c>
      <c r="B78" s="14"/>
      <c r="C78" s="3" t="s">
        <v>54</v>
      </c>
      <c r="D78" s="6">
        <v>3217</v>
      </c>
      <c r="E78" s="54">
        <v>3294</v>
      </c>
      <c r="F78" s="5">
        <f>E78/D78*100</f>
        <v>102.39353434877214</v>
      </c>
      <c r="G78" s="6" t="s">
        <v>46</v>
      </c>
      <c r="H78" s="46">
        <v>769.83</v>
      </c>
      <c r="I78" s="46">
        <v>761.46</v>
      </c>
      <c r="J78" s="39">
        <f>I78/H78*100</f>
        <v>98.912746970110291</v>
      </c>
      <c r="K78" s="41" t="s">
        <v>46</v>
      </c>
      <c r="L78" s="12"/>
      <c r="M78" s="3"/>
      <c r="N78" s="3"/>
      <c r="O78" s="3"/>
      <c r="P78" s="7"/>
      <c r="Q78" s="6"/>
      <c r="S78" s="101"/>
    </row>
    <row r="79" spans="1:19" s="2" customFormat="1" ht="25.5" customHeight="1">
      <c r="A79" s="98" t="s">
        <v>34</v>
      </c>
      <c r="B79" s="81"/>
      <c r="C79" s="81"/>
      <c r="D79" s="81"/>
      <c r="E79" s="81"/>
      <c r="F79" s="81"/>
      <c r="G79" s="81"/>
      <c r="H79" s="83"/>
      <c r="I79" s="83"/>
      <c r="J79" s="83"/>
      <c r="K79" s="83"/>
      <c r="L79" s="81"/>
      <c r="M79" s="81"/>
      <c r="N79" s="81"/>
      <c r="O79" s="81"/>
      <c r="P79" s="81"/>
      <c r="Q79" s="81"/>
      <c r="S79" s="101"/>
    </row>
    <row r="80" spans="1:19" s="2" customFormat="1" ht="16.5" customHeight="1">
      <c r="A80" s="12" t="s">
        <v>53</v>
      </c>
      <c r="B80" s="14"/>
      <c r="C80" s="3" t="s">
        <v>54</v>
      </c>
      <c r="D80" s="6">
        <v>4405</v>
      </c>
      <c r="E80" s="54">
        <v>4498</v>
      </c>
      <c r="F80" s="5">
        <f>E80/D80*100</f>
        <v>102.11123723041997</v>
      </c>
      <c r="G80" s="6" t="s">
        <v>46</v>
      </c>
      <c r="H80" s="46">
        <v>1054.1199999999999</v>
      </c>
      <c r="I80" s="46">
        <v>1042.6600000000001</v>
      </c>
      <c r="J80" s="39">
        <f>I80/H80*100</f>
        <v>98.912837248131154</v>
      </c>
      <c r="K80" s="41" t="s">
        <v>46</v>
      </c>
      <c r="L80" s="12"/>
      <c r="M80" s="3"/>
      <c r="N80" s="3"/>
      <c r="O80" s="3"/>
      <c r="P80" s="7"/>
      <c r="Q80" s="6"/>
      <c r="S80" s="101"/>
    </row>
    <row r="81" spans="1:19" s="2" customFormat="1" ht="25.5" customHeight="1">
      <c r="A81" s="98" t="s">
        <v>75</v>
      </c>
      <c r="B81" s="81"/>
      <c r="C81" s="81"/>
      <c r="D81" s="81"/>
      <c r="E81" s="81"/>
      <c r="F81" s="81"/>
      <c r="G81" s="81"/>
      <c r="H81" s="83"/>
      <c r="I81" s="83"/>
      <c r="J81" s="83"/>
      <c r="K81" s="83"/>
      <c r="L81" s="81"/>
      <c r="M81" s="81"/>
      <c r="N81" s="81"/>
      <c r="O81" s="81"/>
      <c r="P81" s="81"/>
      <c r="Q81" s="81"/>
      <c r="S81" s="101"/>
    </row>
    <row r="82" spans="1:19" s="2" customFormat="1" ht="16.5" customHeight="1">
      <c r="A82" s="12" t="s">
        <v>53</v>
      </c>
      <c r="B82" s="14"/>
      <c r="C82" s="3" t="s">
        <v>54</v>
      </c>
      <c r="D82" s="6">
        <v>4850</v>
      </c>
      <c r="E82" s="54">
        <v>4850</v>
      </c>
      <c r="F82" s="5">
        <f t="shared" ref="F82" si="18">E82/D82*100</f>
        <v>100</v>
      </c>
      <c r="G82" s="6" t="s">
        <v>46</v>
      </c>
      <c r="H82" s="46">
        <v>1160.5999999999999</v>
      </c>
      <c r="I82" s="46">
        <v>1148</v>
      </c>
      <c r="J82" s="39">
        <f>I82/H82*100</f>
        <v>98.914354644149583</v>
      </c>
      <c r="K82" s="41" t="s">
        <v>46</v>
      </c>
      <c r="L82" s="12"/>
      <c r="M82" s="3"/>
      <c r="N82" s="3"/>
      <c r="O82" s="3"/>
      <c r="P82" s="7"/>
      <c r="Q82" s="6"/>
      <c r="S82" s="101"/>
    </row>
    <row r="83" spans="1:19" s="2" customFormat="1" ht="14.25" customHeight="1">
      <c r="A83" s="98" t="s">
        <v>31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S83" s="101"/>
    </row>
    <row r="84" spans="1:19" s="2" customFormat="1" ht="16.5" customHeight="1">
      <c r="A84" s="12" t="s">
        <v>53</v>
      </c>
      <c r="B84" s="14"/>
      <c r="C84" s="3" t="s">
        <v>54</v>
      </c>
      <c r="D84" s="6">
        <v>10290</v>
      </c>
      <c r="E84" s="54">
        <v>10290</v>
      </c>
      <c r="F84" s="5">
        <f>E84/D84*100</f>
        <v>100</v>
      </c>
      <c r="G84" s="6" t="s">
        <v>46</v>
      </c>
      <c r="H84" s="46">
        <v>2462.39</v>
      </c>
      <c r="I84" s="46">
        <v>2435.64</v>
      </c>
      <c r="J84" s="39">
        <f>I84/H84*100</f>
        <v>98.913657056761934</v>
      </c>
      <c r="K84" s="41" t="s">
        <v>46</v>
      </c>
      <c r="L84" s="12"/>
      <c r="M84" s="3"/>
      <c r="N84" s="3"/>
      <c r="O84" s="3"/>
      <c r="P84" s="7"/>
      <c r="Q84" s="6"/>
      <c r="S84" s="101"/>
    </row>
    <row r="85" spans="1:19" s="2" customFormat="1" ht="16.5" customHeight="1">
      <c r="A85" s="77" t="s">
        <v>17</v>
      </c>
      <c r="B85" s="73"/>
      <c r="C85" s="78"/>
      <c r="D85" s="67"/>
      <c r="E85" s="67"/>
      <c r="F85" s="71"/>
      <c r="G85" s="79"/>
      <c r="H85" s="69">
        <f>H87+H89</f>
        <v>4093.5199999999995</v>
      </c>
      <c r="I85" s="69">
        <f>I87+I89</f>
        <v>4019.16</v>
      </c>
      <c r="J85" s="72">
        <f>I85/H85*100</f>
        <v>98.183470460630474</v>
      </c>
      <c r="K85" s="72">
        <f>K87</f>
        <v>3114.06</v>
      </c>
      <c r="L85" s="103"/>
      <c r="M85" s="67"/>
      <c r="N85" s="104"/>
      <c r="O85" s="67"/>
      <c r="P85" s="106"/>
      <c r="Q85" s="67"/>
      <c r="S85" s="101"/>
    </row>
    <row r="86" spans="1:19" ht="31.5" customHeight="1">
      <c r="A86" s="98" t="s">
        <v>27</v>
      </c>
      <c r="B86" s="81"/>
      <c r="C86" s="81"/>
      <c r="D86" s="81"/>
      <c r="E86" s="81"/>
      <c r="F86" s="81"/>
      <c r="G86" s="81"/>
      <c r="H86" s="83"/>
      <c r="I86" s="83"/>
      <c r="J86" s="83"/>
      <c r="K86" s="83"/>
      <c r="L86" s="81"/>
      <c r="M86" s="81"/>
      <c r="N86" s="81"/>
      <c r="O86" s="81"/>
      <c r="P86" s="81"/>
      <c r="Q86" s="81"/>
    </row>
    <row r="87" spans="1:19" ht="26">
      <c r="A87" s="12" t="s">
        <v>28</v>
      </c>
      <c r="B87" s="14"/>
      <c r="C87" s="12" t="s">
        <v>29</v>
      </c>
      <c r="D87" s="6">
        <v>11445</v>
      </c>
      <c r="E87" s="51">
        <v>11445</v>
      </c>
      <c r="F87" s="5">
        <f>E87/D87*100</f>
        <v>100</v>
      </c>
      <c r="G87" s="6">
        <v>11445</v>
      </c>
      <c r="H87" s="46">
        <v>2496.7399999999998</v>
      </c>
      <c r="I87" s="46">
        <v>2451.37</v>
      </c>
      <c r="J87" s="39">
        <f>I87/H87*100</f>
        <v>98.182830410855757</v>
      </c>
      <c r="K87" s="46">
        <v>3114.06</v>
      </c>
      <c r="L87" s="12"/>
      <c r="M87" s="3"/>
      <c r="N87" s="3"/>
      <c r="O87" s="3"/>
      <c r="P87" s="7"/>
      <c r="Q87" s="6"/>
    </row>
    <row r="88" spans="1:19" ht="51" customHeight="1">
      <c r="A88" s="98" t="s">
        <v>35</v>
      </c>
      <c r="B88" s="81"/>
      <c r="C88" s="81"/>
      <c r="D88" s="81"/>
      <c r="E88" s="81"/>
      <c r="F88" s="81"/>
      <c r="G88" s="81"/>
      <c r="H88" s="83"/>
      <c r="I88" s="83"/>
      <c r="J88" s="83"/>
      <c r="K88" s="83"/>
      <c r="L88" s="81"/>
      <c r="M88" s="81"/>
      <c r="N88" s="81"/>
      <c r="O88" s="81"/>
      <c r="P88" s="81"/>
      <c r="Q88" s="81"/>
    </row>
    <row r="89" spans="1:19" s="2" customFormat="1" ht="16.5" customHeight="1">
      <c r="A89" s="12" t="s">
        <v>53</v>
      </c>
      <c r="B89" s="14"/>
      <c r="C89" s="3" t="s">
        <v>54</v>
      </c>
      <c r="D89" s="6">
        <v>7320</v>
      </c>
      <c r="E89" s="51">
        <v>7320</v>
      </c>
      <c r="F89" s="5">
        <f>E89/D89*100</f>
        <v>100</v>
      </c>
      <c r="G89" s="6" t="s">
        <v>46</v>
      </c>
      <c r="H89" s="46">
        <v>1596.78</v>
      </c>
      <c r="I89" s="46">
        <v>1567.79</v>
      </c>
      <c r="J89" s="39">
        <f>I89/H89*100</f>
        <v>98.184471248387382</v>
      </c>
      <c r="K89" s="51" t="s">
        <v>46</v>
      </c>
      <c r="L89" s="12"/>
      <c r="M89" s="3"/>
      <c r="N89" s="3"/>
      <c r="O89" s="3"/>
      <c r="P89" s="7"/>
      <c r="Q89" s="6"/>
      <c r="S89" s="101"/>
    </row>
    <row r="91" spans="1:19">
      <c r="H91" s="57">
        <f>H85+H71+H66+H51+H45+H32+H15</f>
        <v>74140.62</v>
      </c>
      <c r="I91" s="57">
        <f>I85+I71+I66+I51+I45+I32+I15</f>
        <v>73667.578999999998</v>
      </c>
      <c r="J91" s="47">
        <f>I91/H91*100</f>
        <v>99.361967838952523</v>
      </c>
      <c r="K91" s="47">
        <f>K85+K71+K66+K51+K45+K32+K15</f>
        <v>73927.520000000004</v>
      </c>
      <c r="L91" s="23">
        <f>H91-I91</f>
        <v>473.04099999999744</v>
      </c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27559055118110237" right="0.15748031496062992" top="0.15748031496062992" bottom="0.15748031496062992" header="0.15748031496062992" footer="0"/>
  <pageSetup paperSize="9" scale="65" orientation="landscape" r:id="rId1"/>
  <rowBreaks count="1" manualBreakCount="1">
    <brk id="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отдел культуры</vt:lpstr>
      <vt:lpstr>'отдел культуры'!Заголовки_для_печати</vt:lpstr>
      <vt:lpstr>'отдел культуры'!Область_печати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2020-02-06T00:34:23Z</dcterms:modified>
</cp:coreProperties>
</file>