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отдел культуры" sheetId="5" r:id="rId1"/>
  </sheets>
  <definedNames>
    <definedName name="_xlnm.Print_Titles" localSheetId="0">'отдел культуры'!$2:$3</definedName>
  </definedNames>
  <calcPr calcId="124519"/>
</workbook>
</file>

<file path=xl/calcChain.xml><?xml version="1.0" encoding="utf-8"?>
<calcChain xmlns="http://schemas.openxmlformats.org/spreadsheetml/2006/main">
  <c r="H37" i="5"/>
  <c r="I37" s="1"/>
  <c r="I35" s="1"/>
  <c r="I55"/>
  <c r="H55"/>
  <c r="H53" s="1"/>
  <c r="H27"/>
  <c r="H25" s="1"/>
  <c r="I9"/>
  <c r="H9"/>
  <c r="H6"/>
  <c r="I6"/>
  <c r="J41"/>
  <c r="J44"/>
  <c r="J47"/>
  <c r="J50"/>
  <c r="J52"/>
  <c r="J58"/>
  <c r="I53"/>
  <c r="H35"/>
  <c r="F52"/>
  <c r="F50"/>
  <c r="F47"/>
  <c r="F58"/>
  <c r="F44"/>
  <c r="F41"/>
  <c r="J12"/>
  <c r="J9" s="1"/>
  <c r="J17"/>
  <c r="K4"/>
  <c r="P21"/>
  <c r="P27"/>
  <c r="K9"/>
  <c r="J21"/>
  <c r="F21"/>
  <c r="I27" l="1"/>
  <c r="P19"/>
  <c r="F19"/>
  <c r="P18"/>
  <c r="F18"/>
  <c r="P17"/>
  <c r="F17"/>
  <c r="P16"/>
  <c r="F16"/>
  <c r="F13"/>
  <c r="F14"/>
  <c r="F12"/>
  <c r="P14"/>
  <c r="P13"/>
  <c r="P12"/>
  <c r="P11"/>
  <c r="F11"/>
  <c r="K35"/>
  <c r="K53"/>
  <c r="K25"/>
  <c r="K30"/>
  <c r="K22"/>
  <c r="I4"/>
  <c r="J29"/>
  <c r="I25"/>
  <c r="H4"/>
  <c r="F29"/>
  <c r="J57"/>
  <c r="J55"/>
  <c r="J49"/>
  <c r="J46"/>
  <c r="J43"/>
  <c r="J40"/>
  <c r="J37"/>
  <c r="J34"/>
  <c r="J32"/>
  <c r="H30"/>
  <c r="H60" s="1"/>
  <c r="J24"/>
  <c r="I22"/>
  <c r="H22"/>
  <c r="J8"/>
  <c r="J6"/>
  <c r="F27"/>
  <c r="F34"/>
  <c r="F8"/>
  <c r="F37"/>
  <c r="F40"/>
  <c r="F43"/>
  <c r="F46"/>
  <c r="F49"/>
  <c r="F55"/>
  <c r="F57"/>
  <c r="F32"/>
  <c r="F24"/>
  <c r="F6"/>
  <c r="I30"/>
  <c r="J27"/>
  <c r="K60" l="1"/>
  <c r="L60" s="1"/>
  <c r="J53"/>
  <c r="J22"/>
  <c r="J35"/>
  <c r="J25"/>
  <c r="J30"/>
  <c r="J4"/>
</calcChain>
</file>

<file path=xl/sharedStrings.xml><?xml version="1.0" encoding="utf-8"?>
<sst xmlns="http://schemas.openxmlformats.org/spreadsheetml/2006/main" count="187" uniqueCount="78">
  <si>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</si>
  <si>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</si>
  <si>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</si>
  <si>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</si>
  <si>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</si>
  <si>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</si>
  <si>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</si>
  <si>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</si>
  <si>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</si>
  <si>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</si>
  <si>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</si>
  <si>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</si>
  <si>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</si>
  <si>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</si>
  <si>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</si>
  <si>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</si>
  <si>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</si>
  <si>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</si>
  <si>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</si>
  <si>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Количество участников мероприятий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</si>
  <si>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</si>
  <si>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</si>
  <si>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</si>
  <si>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</si>
  <si>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</si>
  <si>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</si>
  <si>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>число обучающихся</t>
  </si>
  <si>
    <t>количество участников мероприятий</t>
  </si>
  <si>
    <t xml:space="preserve">утверждено на год </t>
  </si>
  <si>
    <t>ЦРБ с поселениями по переданным полномочиям</t>
  </si>
  <si>
    <t>%</t>
  </si>
  <si>
    <t>Индекс удовлетворенности населения качеством и доступностью услуг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</si>
  <si>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</si>
  <si>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</si>
  <si>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</si>
  <si>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</si>
  <si>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</si>
  <si>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</si>
  <si>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</si>
  <si>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</si>
  <si>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</si>
  <si>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</si>
  <si>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Организация и проведение культурно-массовых мероприятий (бесплатно)</t>
  </si>
  <si>
    <t>Организация и проведение культурно-массовых мероприятий (платно)</t>
  </si>
  <si>
    <t>не было показателя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</si>
  <si>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</si>
  <si>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</si>
  <si>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</si>
  <si>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</si>
  <si>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Факт  2017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</si>
  <si>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</si>
  <si>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</si>
  <si>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</si>
  <si>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</si>
  <si>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</si>
  <si>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</si>
  <si>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</si>
  <si>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</si>
  <si>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</si>
  <si>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</si>
  <si>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 xml:space="preserve">не было  </t>
  </si>
  <si>
    <t>Средняя заполняемость кинотеатра</t>
  </si>
  <si>
    <t xml:space="preserve">Количество посещений (стационарно) </t>
  </si>
  <si>
    <t>количество человеко-часов</t>
  </si>
  <si>
    <t>чел./час</t>
  </si>
  <si>
    <t>хореографическое искусство</t>
  </si>
  <si>
    <t>121</t>
  </si>
  <si>
    <t>2</t>
  </si>
  <si>
    <t>52</t>
  </si>
  <si>
    <t>3887</t>
  </si>
  <si>
    <t>Исполнение муниципального задания по учреждениям культуры муниципального района на 01.01.2019 г.</t>
  </si>
  <si>
    <t>120</t>
  </si>
  <si>
    <t>23</t>
  </si>
  <si>
    <t>39,5</t>
  </si>
  <si>
    <t>10,9</t>
  </si>
  <si>
    <t>180</t>
  </si>
  <si>
    <t>181</t>
  </si>
  <si>
    <t>78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</si>
</sst>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justify" wrapText="1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2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" fontId="5" fillId="4" borderId="1" xfId="0" applyNumberFormat="1" applyFont="1" applyFill="1" applyBorder="1" applyAlignment="1" applyProtection="1">
      <alignment horizontal="center" wrapText="1"/>
      <protection locked="0"/>
    </xf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topLeftCell="A7" zoomScale="90" zoomScaleSheetLayoutView="90" workbookViewId="0">
      <selection activeCell="A63" sqref="A63:K64"/>
    </sheetView>
  </sheetViews>
  <sheetFormatPr defaultColWidth="9.1796875" defaultRowHeight="13"/>
  <cols>
    <col min="1" max="1" width="24.81640625" style="1" customWidth="1"/>
    <col min="2" max="2" width="8.26953125" style="43" customWidth="1"/>
    <col min="3" max="3" width="6.54296875" style="1" customWidth="1"/>
    <col min="4" max="6" width="9.1796875" style="44"/>
    <col min="7" max="7" width="10" style="44" customWidth="1"/>
    <col min="8" max="11" width="9.1796875" style="44"/>
    <col min="12" max="12" width="22.1796875" style="1" customWidth="1"/>
    <col min="13" max="13" width="5" style="44" customWidth="1"/>
    <col min="14" max="14" width="8" style="44" customWidth="1"/>
    <col min="15" max="15" width="7.7265625" style="44" customWidth="1"/>
    <col min="16" max="16" width="8" style="44" customWidth="1"/>
    <col min="17" max="17" width="7.26953125" style="44" customWidth="1"/>
    <col min="18" max="16384" width="9.1796875" style="1"/>
  </cols>
  <sheetData>
    <row r="1" spans="1:17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2" customFormat="1" ht="75.75" customHeight="1">
      <c r="A2" s="66" t="s">
        <v>6</v>
      </c>
      <c r="B2" s="66" t="s">
        <v>7</v>
      </c>
      <c r="C2" s="66" t="s">
        <v>0</v>
      </c>
      <c r="D2" s="66" t="s">
        <v>9</v>
      </c>
      <c r="E2" s="66"/>
      <c r="F2" s="66"/>
      <c r="G2" s="66"/>
      <c r="H2" s="67" t="s">
        <v>2</v>
      </c>
      <c r="I2" s="67"/>
      <c r="J2" s="67"/>
      <c r="K2" s="67"/>
      <c r="L2" s="66" t="s">
        <v>10</v>
      </c>
      <c r="M2" s="66"/>
      <c r="N2" s="66"/>
      <c r="O2" s="66"/>
      <c r="P2" s="66"/>
      <c r="Q2" s="66"/>
    </row>
    <row r="3" spans="1:17" s="2" customFormat="1" ht="90.75" customHeight="1">
      <c r="A3" s="66"/>
      <c r="B3" s="66"/>
      <c r="C3" s="66"/>
      <c r="D3" s="49" t="s">
        <v>28</v>
      </c>
      <c r="E3" s="50" t="s">
        <v>1</v>
      </c>
      <c r="F3" s="50" t="s">
        <v>8</v>
      </c>
      <c r="G3" s="48" t="s">
        <v>49</v>
      </c>
      <c r="H3" s="50" t="s">
        <v>11</v>
      </c>
      <c r="I3" s="50" t="s">
        <v>1</v>
      </c>
      <c r="J3" s="50" t="s">
        <v>8</v>
      </c>
      <c r="K3" s="48" t="s">
        <v>49</v>
      </c>
      <c r="L3" s="50" t="s">
        <v>3</v>
      </c>
      <c r="M3" s="50" t="s">
        <v>14</v>
      </c>
      <c r="N3" s="50" t="s">
        <v>4</v>
      </c>
      <c r="O3" s="50" t="s">
        <v>5</v>
      </c>
      <c r="P3" s="50" t="s">
        <v>8</v>
      </c>
      <c r="Q3" s="48" t="s">
        <v>49</v>
      </c>
    </row>
    <row r="4" spans="1:17" s="2" customFormat="1" ht="30" customHeight="1">
      <c r="A4" s="51" t="s">
        <v>16</v>
      </c>
      <c r="B4" s="52"/>
      <c r="C4" s="53"/>
      <c r="D4" s="53"/>
      <c r="E4" s="54"/>
      <c r="F4" s="55"/>
      <c r="G4" s="54"/>
      <c r="H4" s="56">
        <f>H6+H8</f>
        <v>25482.667999999998</v>
      </c>
      <c r="I4" s="56">
        <f>SUM(I6,I8)</f>
        <v>25482.667999999998</v>
      </c>
      <c r="J4" s="57">
        <f>I4/H4*100</f>
        <v>100</v>
      </c>
      <c r="K4" s="56">
        <f>K6+K8</f>
        <v>24162.510000000002</v>
      </c>
      <c r="L4" s="10"/>
      <c r="M4" s="11"/>
      <c r="N4" s="11"/>
      <c r="O4" s="11"/>
      <c r="P4" s="12"/>
      <c r="Q4" s="11"/>
    </row>
    <row r="5" spans="1:17" s="2" customFormat="1" ht="39">
      <c r="A5" s="13" t="s">
        <v>42</v>
      </c>
      <c r="B5" s="14" t="s">
        <v>15</v>
      </c>
      <c r="C5" s="11"/>
      <c r="D5" s="11"/>
      <c r="E5" s="11"/>
      <c r="F5" s="15"/>
      <c r="G5" s="16"/>
      <c r="H5" s="17"/>
      <c r="I5" s="17"/>
      <c r="J5" s="45"/>
      <c r="K5" s="18"/>
      <c r="L5" s="10"/>
      <c r="M5" s="19"/>
      <c r="N5" s="20"/>
      <c r="O5" s="20"/>
      <c r="P5" s="21"/>
      <c r="Q5" s="22"/>
    </row>
    <row r="6" spans="1:17" s="2" customFormat="1" ht="32.25" customHeight="1">
      <c r="A6" s="23" t="s">
        <v>27</v>
      </c>
      <c r="B6" s="14"/>
      <c r="C6" s="11" t="s">
        <v>12</v>
      </c>
      <c r="D6" s="39">
        <v>36000</v>
      </c>
      <c r="E6" s="39">
        <v>36484</v>
      </c>
      <c r="F6" s="15">
        <f>E6/D6*100</f>
        <v>101.34444444444443</v>
      </c>
      <c r="G6" s="61">
        <v>40641</v>
      </c>
      <c r="H6" s="17">
        <f>16916.69+349.998</f>
        <v>17266.687999999998</v>
      </c>
      <c r="I6" s="17">
        <f>H6</f>
        <v>17266.687999999998</v>
      </c>
      <c r="J6" s="45">
        <f>I6/H6*100</f>
        <v>100</v>
      </c>
      <c r="K6" s="17">
        <v>15753.2</v>
      </c>
      <c r="L6" s="10"/>
      <c r="M6" s="11"/>
      <c r="N6" s="11"/>
      <c r="O6" s="11"/>
      <c r="P6" s="12"/>
      <c r="Q6" s="16"/>
    </row>
    <row r="7" spans="1:17" s="2" customFormat="1" ht="39">
      <c r="A7" s="13" t="s">
        <v>43</v>
      </c>
      <c r="B7" s="14" t="s">
        <v>15</v>
      </c>
      <c r="C7" s="11"/>
      <c r="D7" s="11"/>
      <c r="E7" s="11"/>
      <c r="F7" s="15"/>
      <c r="G7" s="16"/>
      <c r="H7" s="17"/>
      <c r="I7" s="17"/>
      <c r="J7" s="45"/>
      <c r="K7" s="18"/>
      <c r="L7" s="10"/>
      <c r="M7" s="19"/>
      <c r="N7" s="20"/>
      <c r="O7" s="20"/>
      <c r="P7" s="21"/>
      <c r="Q7" s="22"/>
    </row>
    <row r="8" spans="1:17" s="2" customFormat="1" ht="32.25" customHeight="1">
      <c r="A8" s="23" t="s">
        <v>27</v>
      </c>
      <c r="B8" s="14"/>
      <c r="C8" s="11" t="s">
        <v>12</v>
      </c>
      <c r="D8" s="39">
        <v>12500</v>
      </c>
      <c r="E8" s="39">
        <v>12502</v>
      </c>
      <c r="F8" s="15">
        <f>E8/D8*100</f>
        <v>100.01599999999999</v>
      </c>
      <c r="G8" s="61">
        <v>12685</v>
      </c>
      <c r="H8" s="17">
        <v>8215.98</v>
      </c>
      <c r="I8" s="17">
        <v>8215.98</v>
      </c>
      <c r="J8" s="45">
        <f>I8/H8*100</f>
        <v>100</v>
      </c>
      <c r="K8" s="17">
        <v>8409.31</v>
      </c>
      <c r="L8" s="10"/>
      <c r="M8" s="11"/>
      <c r="N8" s="11"/>
      <c r="O8" s="11"/>
      <c r="P8" s="12"/>
      <c r="Q8" s="16"/>
    </row>
    <row r="9" spans="1:17" s="2" customFormat="1" ht="30" customHeight="1">
      <c r="A9" s="51" t="s">
        <v>23</v>
      </c>
      <c r="B9" s="4"/>
      <c r="C9" s="5"/>
      <c r="D9" s="5"/>
      <c r="E9" s="5"/>
      <c r="F9" s="6"/>
      <c r="G9" s="7"/>
      <c r="H9" s="8">
        <f>H12+H17+H21</f>
        <v>11468.615000000002</v>
      </c>
      <c r="I9" s="8">
        <f t="shared" ref="I9:J9" si="0">I12+I17+I21</f>
        <v>11468.615000000002</v>
      </c>
      <c r="J9" s="8">
        <f t="shared" si="0"/>
        <v>300</v>
      </c>
      <c r="K9" s="8">
        <f>K10+K15+K21</f>
        <v>11199.210000000001</v>
      </c>
      <c r="L9" s="10"/>
      <c r="M9" s="11"/>
      <c r="N9" s="11"/>
      <c r="O9" s="11"/>
      <c r="P9" s="12"/>
      <c r="Q9" s="11"/>
    </row>
    <row r="10" spans="1:17" s="2" customFormat="1" ht="26">
      <c r="A10" s="13" t="s">
        <v>50</v>
      </c>
      <c r="B10" s="14" t="s">
        <v>15</v>
      </c>
      <c r="C10" s="11"/>
      <c r="D10" s="11"/>
      <c r="E10" s="11"/>
      <c r="F10" s="15"/>
      <c r="G10" s="16"/>
      <c r="H10" s="17"/>
      <c r="I10" s="17"/>
      <c r="J10" s="45"/>
      <c r="K10" s="17">
        <v>5829.68</v>
      </c>
      <c r="L10" s="10"/>
      <c r="M10" s="19"/>
      <c r="N10" s="20"/>
      <c r="O10" s="20"/>
      <c r="P10" s="21"/>
      <c r="Q10" s="22"/>
    </row>
    <row r="11" spans="1:17" s="2" customFormat="1" ht="35.25" customHeight="1">
      <c r="A11" s="23" t="s">
        <v>52</v>
      </c>
      <c r="B11" s="14"/>
      <c r="C11" s="23" t="s">
        <v>57</v>
      </c>
      <c r="D11" s="14" t="s">
        <v>69</v>
      </c>
      <c r="E11" s="14" t="s">
        <v>69</v>
      </c>
      <c r="F11" s="15">
        <f t="shared" ref="F11" si="1">E11/D11*100</f>
        <v>100</v>
      </c>
      <c r="G11" s="14" t="s">
        <v>60</v>
      </c>
      <c r="H11" s="17"/>
      <c r="I11" s="17"/>
      <c r="J11" s="17"/>
      <c r="K11" s="14" t="s">
        <v>60</v>
      </c>
      <c r="L11" s="23" t="s">
        <v>54</v>
      </c>
      <c r="M11" s="11" t="s">
        <v>30</v>
      </c>
      <c r="N11" s="14" t="s">
        <v>73</v>
      </c>
      <c r="O11" s="14" t="s">
        <v>73</v>
      </c>
      <c r="P11" s="15">
        <f t="shared" ref="P11:P14" si="2">O11/N11*100</f>
        <v>100</v>
      </c>
      <c r="Q11" s="16" t="s">
        <v>55</v>
      </c>
    </row>
    <row r="12" spans="1:17" s="2" customFormat="1" ht="25.5" customHeight="1">
      <c r="A12" s="23" t="s">
        <v>51</v>
      </c>
      <c r="B12" s="14"/>
      <c r="C12" s="11" t="s">
        <v>12</v>
      </c>
      <c r="D12" s="39">
        <v>35000</v>
      </c>
      <c r="E12" s="39">
        <v>35123</v>
      </c>
      <c r="F12" s="15">
        <f t="shared" ref="F12:F13" si="3">E12/D12*100</f>
        <v>100.35142857142858</v>
      </c>
      <c r="G12" s="61">
        <v>28431</v>
      </c>
      <c r="H12" s="17">
        <v>3699.67</v>
      </c>
      <c r="I12" s="17">
        <v>3699.67</v>
      </c>
      <c r="J12" s="45">
        <f t="shared" ref="J12" si="4">I12/H12*100</f>
        <v>100</v>
      </c>
      <c r="K12" s="17"/>
      <c r="L12" s="23" t="s">
        <v>53</v>
      </c>
      <c r="M12" s="11" t="s">
        <v>30</v>
      </c>
      <c r="N12" s="14" t="s">
        <v>72</v>
      </c>
      <c r="O12" s="14" t="s">
        <v>72</v>
      </c>
      <c r="P12" s="15">
        <f t="shared" si="2"/>
        <v>100</v>
      </c>
      <c r="Q12" s="16" t="s">
        <v>55</v>
      </c>
    </row>
    <row r="13" spans="1:17" s="2" customFormat="1" ht="25.5" customHeight="1">
      <c r="A13" s="23" t="s">
        <v>52</v>
      </c>
      <c r="B13" s="14"/>
      <c r="C13" s="11" t="s">
        <v>58</v>
      </c>
      <c r="D13" s="14" t="s">
        <v>75</v>
      </c>
      <c r="E13" s="14" t="s">
        <v>76</v>
      </c>
      <c r="F13" s="15">
        <f t="shared" si="3"/>
        <v>100.55555555555556</v>
      </c>
      <c r="G13" s="14" t="s">
        <v>60</v>
      </c>
      <c r="H13" s="17"/>
      <c r="I13" s="17"/>
      <c r="J13" s="45"/>
      <c r="K13" s="14" t="s">
        <v>60</v>
      </c>
      <c r="L13" s="23" t="s">
        <v>52</v>
      </c>
      <c r="M13" s="11" t="s">
        <v>56</v>
      </c>
      <c r="N13" s="14" t="s">
        <v>71</v>
      </c>
      <c r="O13" s="14" t="s">
        <v>66</v>
      </c>
      <c r="P13" s="15">
        <f t="shared" si="2"/>
        <v>100.83333333333333</v>
      </c>
      <c r="Q13" s="16" t="s">
        <v>55</v>
      </c>
    </row>
    <row r="14" spans="1:17" s="2" customFormat="1" ht="25.5" customHeight="1">
      <c r="A14" s="23" t="s">
        <v>52</v>
      </c>
      <c r="B14" s="14"/>
      <c r="C14" s="23" t="s">
        <v>59</v>
      </c>
      <c r="D14" s="14" t="s">
        <v>71</v>
      </c>
      <c r="E14" s="14" t="s">
        <v>66</v>
      </c>
      <c r="F14" s="15">
        <f t="shared" ref="F14" si="5">E14/D14*100</f>
        <v>100.83333333333333</v>
      </c>
      <c r="G14" s="14" t="s">
        <v>60</v>
      </c>
      <c r="H14" s="17"/>
      <c r="I14" s="17"/>
      <c r="J14" s="45"/>
      <c r="K14" s="14" t="s">
        <v>60</v>
      </c>
      <c r="L14" s="23" t="s">
        <v>51</v>
      </c>
      <c r="M14" s="11" t="s">
        <v>12</v>
      </c>
      <c r="N14" s="39">
        <v>35000</v>
      </c>
      <c r="O14" s="39">
        <v>35123</v>
      </c>
      <c r="P14" s="15">
        <f t="shared" si="2"/>
        <v>100.35142857142858</v>
      </c>
      <c r="Q14" s="16">
        <v>28431</v>
      </c>
    </row>
    <row r="15" spans="1:17" s="2" customFormat="1" ht="39">
      <c r="A15" s="13" t="s">
        <v>43</v>
      </c>
      <c r="B15" s="14" t="s">
        <v>15</v>
      </c>
      <c r="C15" s="11"/>
      <c r="D15" s="39"/>
      <c r="E15" s="39"/>
      <c r="F15" s="15"/>
      <c r="G15" s="16"/>
      <c r="H15" s="17"/>
      <c r="I15" s="17"/>
      <c r="J15" s="45"/>
      <c r="K15" s="18">
        <v>3562.35</v>
      </c>
      <c r="L15" s="10"/>
      <c r="M15" s="19"/>
      <c r="N15" s="20"/>
      <c r="O15" s="20"/>
      <c r="P15" s="21"/>
      <c r="Q15" s="22"/>
    </row>
    <row r="16" spans="1:17" s="2" customFormat="1" ht="39.75" customHeight="1">
      <c r="A16" s="23" t="s">
        <v>52</v>
      </c>
      <c r="B16" s="14"/>
      <c r="C16" s="23" t="s">
        <v>57</v>
      </c>
      <c r="D16" s="14" t="s">
        <v>69</v>
      </c>
      <c r="E16" s="14" t="s">
        <v>69</v>
      </c>
      <c r="F16" s="15">
        <f t="shared" ref="F16:F19" si="6">E16/D16*100</f>
        <v>100</v>
      </c>
      <c r="G16" s="14" t="s">
        <v>60</v>
      </c>
      <c r="H16" s="17"/>
      <c r="I16" s="17"/>
      <c r="J16" s="45"/>
      <c r="K16" s="14" t="s">
        <v>60</v>
      </c>
      <c r="L16" s="23" t="s">
        <v>54</v>
      </c>
      <c r="M16" s="11" t="s">
        <v>30</v>
      </c>
      <c r="N16" s="14" t="s">
        <v>67</v>
      </c>
      <c r="O16" s="14" t="s">
        <v>67</v>
      </c>
      <c r="P16" s="15">
        <f t="shared" ref="P16:P27" si="7">O16/N16*100</f>
        <v>100</v>
      </c>
      <c r="Q16" s="16" t="s">
        <v>55</v>
      </c>
    </row>
    <row r="17" spans="1:17" s="2" customFormat="1" ht="28.5" customHeight="1">
      <c r="A17" s="23" t="s">
        <v>51</v>
      </c>
      <c r="B17" s="14"/>
      <c r="C17" s="11" t="s">
        <v>12</v>
      </c>
      <c r="D17" s="39">
        <v>4100</v>
      </c>
      <c r="E17" s="39">
        <v>4297</v>
      </c>
      <c r="F17" s="15">
        <f t="shared" si="6"/>
        <v>104.80487804878049</v>
      </c>
      <c r="G17" s="61">
        <v>3706</v>
      </c>
      <c r="H17" s="17">
        <v>2001.47</v>
      </c>
      <c r="I17" s="17">
        <v>2001.47</v>
      </c>
      <c r="J17" s="45">
        <f t="shared" ref="J17" si="8">I17/H17*100</f>
        <v>100</v>
      </c>
      <c r="K17" s="17"/>
      <c r="L17" s="23" t="s">
        <v>53</v>
      </c>
      <c r="M17" s="11" t="s">
        <v>30</v>
      </c>
      <c r="N17" s="14" t="s">
        <v>74</v>
      </c>
      <c r="O17" s="14" t="s">
        <v>74</v>
      </c>
      <c r="P17" s="15">
        <f t="shared" si="7"/>
        <v>100</v>
      </c>
      <c r="Q17" s="16" t="s">
        <v>55</v>
      </c>
    </row>
    <row r="18" spans="1:17" s="2" customFormat="1" ht="36.75" customHeight="1">
      <c r="A18" s="23" t="s">
        <v>52</v>
      </c>
      <c r="B18" s="14"/>
      <c r="C18" s="11" t="s">
        <v>58</v>
      </c>
      <c r="D18" s="14" t="s">
        <v>77</v>
      </c>
      <c r="E18" s="14" t="s">
        <v>77</v>
      </c>
      <c r="F18" s="15">
        <f t="shared" si="6"/>
        <v>100</v>
      </c>
      <c r="G18" s="14" t="s">
        <v>60</v>
      </c>
      <c r="H18" s="17"/>
      <c r="I18" s="17"/>
      <c r="J18" s="45"/>
      <c r="K18" s="14" t="s">
        <v>60</v>
      </c>
      <c r="L18" s="23" t="s">
        <v>52</v>
      </c>
      <c r="M18" s="11" t="s">
        <v>56</v>
      </c>
      <c r="N18" s="14" t="s">
        <v>68</v>
      </c>
      <c r="O18" s="14" t="s">
        <v>68</v>
      </c>
      <c r="P18" s="15">
        <f t="shared" si="7"/>
        <v>100</v>
      </c>
      <c r="Q18" s="16" t="s">
        <v>55</v>
      </c>
    </row>
    <row r="19" spans="1:17" s="2" customFormat="1" ht="30" customHeight="1">
      <c r="A19" s="23" t="s">
        <v>52</v>
      </c>
      <c r="B19" s="14"/>
      <c r="C19" s="23" t="s">
        <v>59</v>
      </c>
      <c r="D19" s="14" t="s">
        <v>68</v>
      </c>
      <c r="E19" s="14" t="s">
        <v>68</v>
      </c>
      <c r="F19" s="15">
        <f t="shared" si="6"/>
        <v>100</v>
      </c>
      <c r="G19" s="14" t="s">
        <v>60</v>
      </c>
      <c r="H19" s="17"/>
      <c r="I19" s="17"/>
      <c r="J19" s="45"/>
      <c r="K19" s="14" t="s">
        <v>60</v>
      </c>
      <c r="L19" s="23" t="s">
        <v>51</v>
      </c>
      <c r="M19" s="11" t="s">
        <v>12</v>
      </c>
      <c r="N19" s="39">
        <v>4100</v>
      </c>
      <c r="O19" s="39">
        <v>4297</v>
      </c>
      <c r="P19" s="15">
        <f t="shared" si="7"/>
        <v>104.80487804878049</v>
      </c>
      <c r="Q19" s="16">
        <v>3706</v>
      </c>
    </row>
    <row r="20" spans="1:17" s="2" customFormat="1" ht="28.5" customHeight="1">
      <c r="A20" s="25" t="s">
        <v>41</v>
      </c>
      <c r="B20" s="36"/>
      <c r="C20" s="26"/>
      <c r="D20" s="39"/>
      <c r="E20" s="39"/>
      <c r="F20" s="15"/>
      <c r="G20" s="27"/>
      <c r="H20" s="28"/>
      <c r="I20" s="28"/>
      <c r="J20" s="45"/>
      <c r="K20" s="29"/>
      <c r="L20" s="30"/>
      <c r="M20" s="11"/>
      <c r="N20" s="31"/>
      <c r="O20" s="11"/>
      <c r="P20" s="15"/>
      <c r="Q20" s="22"/>
    </row>
    <row r="21" spans="1:17" s="2" customFormat="1" ht="35.25" customHeight="1">
      <c r="A21" s="30" t="s">
        <v>25</v>
      </c>
      <c r="B21" s="36"/>
      <c r="C21" s="26" t="s">
        <v>12</v>
      </c>
      <c r="D21" s="39">
        <v>17500</v>
      </c>
      <c r="E21" s="39">
        <v>17817</v>
      </c>
      <c r="F21" s="15">
        <f>E21/D21*100</f>
        <v>101.81142857142858</v>
      </c>
      <c r="G21" s="39">
        <v>13781</v>
      </c>
      <c r="H21" s="28">
        <v>5767.4750000000004</v>
      </c>
      <c r="I21" s="28">
        <v>5767.4750000000004</v>
      </c>
      <c r="J21" s="45">
        <f>I21/H21*100</f>
        <v>100</v>
      </c>
      <c r="K21" s="17">
        <v>1807.18</v>
      </c>
      <c r="L21" s="59" t="s">
        <v>61</v>
      </c>
      <c r="M21" s="11" t="s">
        <v>30</v>
      </c>
      <c r="N21" s="11">
        <v>7.0000000000000007E-2</v>
      </c>
      <c r="O21" s="11">
        <v>7.0000000000000007E-2</v>
      </c>
      <c r="P21" s="15">
        <f t="shared" si="7"/>
        <v>100</v>
      </c>
      <c r="Q21" s="16" t="s">
        <v>55</v>
      </c>
    </row>
    <row r="22" spans="1:17" s="2" customFormat="1" ht="22.5" customHeight="1">
      <c r="A22" s="3" t="s">
        <v>22</v>
      </c>
      <c r="B22" s="4"/>
      <c r="C22" s="5"/>
      <c r="D22" s="5"/>
      <c r="E22" s="5"/>
      <c r="F22" s="6"/>
      <c r="G22" s="7"/>
      <c r="H22" s="8">
        <f>H24</f>
        <v>4488.53</v>
      </c>
      <c r="I22" s="8">
        <f>I24</f>
        <v>4488.53</v>
      </c>
      <c r="J22" s="9">
        <f>I22/H22*100</f>
        <v>100</v>
      </c>
      <c r="K22" s="8">
        <f>K24</f>
        <v>5532</v>
      </c>
      <c r="L22" s="10"/>
      <c r="M22" s="11"/>
      <c r="N22" s="11"/>
      <c r="O22" s="11"/>
      <c r="P22" s="15"/>
      <c r="Q22" s="11"/>
    </row>
    <row r="23" spans="1:17" s="2" customFormat="1" ht="50.25" customHeight="1">
      <c r="A23" s="13" t="s">
        <v>42</v>
      </c>
      <c r="B23" s="14" t="s">
        <v>15</v>
      </c>
      <c r="C23" s="11"/>
      <c r="D23" s="39"/>
      <c r="E23" s="39"/>
      <c r="F23" s="15"/>
      <c r="G23" s="16"/>
      <c r="H23" s="17"/>
      <c r="I23" s="17"/>
      <c r="J23" s="45"/>
      <c r="K23" s="11"/>
      <c r="L23" s="10"/>
      <c r="M23" s="19"/>
      <c r="N23" s="20"/>
      <c r="O23" s="20"/>
      <c r="P23" s="15"/>
      <c r="Q23" s="22"/>
    </row>
    <row r="24" spans="1:17" s="2" customFormat="1" ht="26.25" customHeight="1">
      <c r="A24" s="23" t="s">
        <v>19</v>
      </c>
      <c r="B24" s="14"/>
      <c r="C24" s="11" t="s">
        <v>12</v>
      </c>
      <c r="D24" s="39">
        <v>22500</v>
      </c>
      <c r="E24" s="39">
        <v>22855</v>
      </c>
      <c r="F24" s="15">
        <f>E24/D24*100</f>
        <v>101.57777777777777</v>
      </c>
      <c r="G24" s="61">
        <v>21078</v>
      </c>
      <c r="H24" s="17">
        <v>4488.53</v>
      </c>
      <c r="I24" s="17">
        <v>4488.53</v>
      </c>
      <c r="J24" s="45">
        <f>I24/H24*100</f>
        <v>100</v>
      </c>
      <c r="K24" s="17">
        <v>5532</v>
      </c>
      <c r="L24" s="10"/>
      <c r="M24" s="11"/>
      <c r="N24" s="11"/>
      <c r="O24" s="11"/>
      <c r="P24" s="15"/>
      <c r="Q24" s="16"/>
    </row>
    <row r="25" spans="1:17" s="2" customFormat="1" ht="26.25" customHeight="1">
      <c r="A25" s="51" t="s">
        <v>29</v>
      </c>
      <c r="B25" s="4"/>
      <c r="C25" s="32"/>
      <c r="D25" s="32"/>
      <c r="E25" s="32"/>
      <c r="F25" s="6"/>
      <c r="G25" s="33"/>
      <c r="H25" s="34">
        <f>H27+H29</f>
        <v>16268.822</v>
      </c>
      <c r="I25" s="34">
        <f>I27+I29</f>
        <v>16268.822</v>
      </c>
      <c r="J25" s="9">
        <f>I25/H25*100</f>
        <v>100</v>
      </c>
      <c r="K25" s="35">
        <f>K27</f>
        <v>16275.86</v>
      </c>
      <c r="L25" s="30"/>
      <c r="M25" s="11"/>
      <c r="N25" s="31"/>
      <c r="O25" s="11"/>
      <c r="P25" s="15"/>
      <c r="Q25" s="22"/>
    </row>
    <row r="26" spans="1:17" s="2" customFormat="1" ht="61.5" customHeight="1">
      <c r="A26" s="46" t="s">
        <v>24</v>
      </c>
      <c r="B26" s="36"/>
      <c r="C26" s="26"/>
      <c r="D26" s="26"/>
      <c r="E26" s="26"/>
      <c r="F26" s="15"/>
      <c r="G26" s="27"/>
      <c r="H26" s="28"/>
      <c r="I26" s="37"/>
      <c r="J26" s="45"/>
      <c r="K26" s="38"/>
      <c r="L26" s="30"/>
      <c r="M26" s="11"/>
      <c r="N26" s="31"/>
      <c r="O26" s="11"/>
      <c r="P26" s="15"/>
      <c r="Q26" s="22"/>
    </row>
    <row r="27" spans="1:17" s="2" customFormat="1" ht="48" customHeight="1">
      <c r="A27" s="23" t="s">
        <v>62</v>
      </c>
      <c r="B27" s="36"/>
      <c r="C27" s="26" t="s">
        <v>13</v>
      </c>
      <c r="D27" s="39">
        <v>120000</v>
      </c>
      <c r="E27" s="39">
        <v>124164</v>
      </c>
      <c r="F27" s="15">
        <f t="shared" ref="F27:F29" si="9">E27/D27*100</f>
        <v>103.47</v>
      </c>
      <c r="G27" s="39">
        <v>149394</v>
      </c>
      <c r="H27" s="28">
        <f>10232.695+5567.95-133.053</f>
        <v>15667.592000000001</v>
      </c>
      <c r="I27" s="37">
        <f>H27</f>
        <v>15667.592000000001</v>
      </c>
      <c r="J27" s="45">
        <f>I27/H27*100</f>
        <v>100</v>
      </c>
      <c r="K27" s="17">
        <v>16275.86</v>
      </c>
      <c r="L27" s="30" t="s">
        <v>31</v>
      </c>
      <c r="M27" s="11" t="s">
        <v>30</v>
      </c>
      <c r="N27" s="11">
        <v>80</v>
      </c>
      <c r="O27" s="11">
        <v>80</v>
      </c>
      <c r="P27" s="15">
        <f t="shared" si="7"/>
        <v>100</v>
      </c>
      <c r="Q27" s="16">
        <v>75</v>
      </c>
    </row>
    <row r="28" spans="1:17" s="2" customFormat="1" ht="49.5" customHeight="1">
      <c r="A28" s="46" t="s">
        <v>47</v>
      </c>
      <c r="B28" s="36"/>
      <c r="C28" s="26"/>
      <c r="D28" s="39"/>
      <c r="E28" s="39"/>
      <c r="F28" s="15"/>
      <c r="G28" s="39"/>
      <c r="H28" s="28"/>
      <c r="I28" s="28"/>
      <c r="J28" s="45"/>
      <c r="K28" s="29"/>
      <c r="L28" s="30"/>
      <c r="M28" s="11"/>
      <c r="N28" s="31"/>
      <c r="O28" s="11"/>
      <c r="P28" s="22"/>
      <c r="Q28" s="22"/>
    </row>
    <row r="29" spans="1:17" s="2" customFormat="1" ht="26">
      <c r="A29" s="23" t="s">
        <v>48</v>
      </c>
      <c r="B29" s="36"/>
      <c r="C29" s="26" t="s">
        <v>13</v>
      </c>
      <c r="D29" s="39">
        <v>20000</v>
      </c>
      <c r="E29" s="39">
        <v>20309</v>
      </c>
      <c r="F29" s="15">
        <f t="shared" si="9"/>
        <v>101.545</v>
      </c>
      <c r="G29" s="24" t="s">
        <v>44</v>
      </c>
      <c r="H29" s="28">
        <v>601.23</v>
      </c>
      <c r="I29" s="28">
        <v>601.23</v>
      </c>
      <c r="J29" s="45">
        <f>I29/H29*100</f>
        <v>100</v>
      </c>
      <c r="K29" s="47" t="s">
        <v>44</v>
      </c>
      <c r="L29" s="30"/>
      <c r="M29" s="11"/>
      <c r="N29" s="31"/>
      <c r="O29" s="11"/>
      <c r="P29" s="22"/>
      <c r="Q29" s="22"/>
    </row>
    <row r="30" spans="1:17" s="2" customFormat="1" ht="25.5" customHeight="1">
      <c r="A30" s="51" t="s">
        <v>20</v>
      </c>
      <c r="B30" s="4" t="s">
        <v>15</v>
      </c>
      <c r="C30" s="5"/>
      <c r="D30" s="5"/>
      <c r="E30" s="5"/>
      <c r="F30" s="6"/>
      <c r="G30" s="7"/>
      <c r="H30" s="8">
        <f>H32+H34</f>
        <v>4749.9800000000005</v>
      </c>
      <c r="I30" s="8">
        <f>I32+I34</f>
        <v>4749.9800000000005</v>
      </c>
      <c r="J30" s="9">
        <f>I30/H30*100</f>
        <v>100</v>
      </c>
      <c r="K30" s="9">
        <f>K32+K34</f>
        <v>3843.7</v>
      </c>
      <c r="L30" s="30"/>
      <c r="M30" s="11"/>
      <c r="N30" s="11"/>
      <c r="O30" s="11"/>
      <c r="P30" s="12"/>
      <c r="Q30" s="18"/>
    </row>
    <row r="31" spans="1:17" s="2" customFormat="1" ht="42.75" customHeight="1">
      <c r="A31" s="25" t="s">
        <v>45</v>
      </c>
      <c r="B31" s="36"/>
      <c r="C31" s="11"/>
      <c r="D31" s="11"/>
      <c r="E31" s="11"/>
      <c r="F31" s="15"/>
      <c r="G31" s="16"/>
      <c r="H31" s="17"/>
      <c r="I31" s="17"/>
      <c r="J31" s="45"/>
      <c r="K31" s="11"/>
      <c r="L31" s="30"/>
      <c r="M31" s="11"/>
      <c r="N31" s="11"/>
      <c r="O31" s="11"/>
      <c r="P31" s="12"/>
      <c r="Q31" s="11"/>
    </row>
    <row r="32" spans="1:17" s="2" customFormat="1" ht="29.25" customHeight="1">
      <c r="A32" s="30" t="s">
        <v>21</v>
      </c>
      <c r="B32" s="36"/>
      <c r="C32" s="11" t="s">
        <v>12</v>
      </c>
      <c r="D32" s="39">
        <v>7989</v>
      </c>
      <c r="E32" s="39">
        <v>7999</v>
      </c>
      <c r="F32" s="15">
        <f>E32/D32*100</f>
        <v>100.12517211165353</v>
      </c>
      <c r="G32" s="61">
        <v>8042</v>
      </c>
      <c r="H32" s="17">
        <v>4668.42</v>
      </c>
      <c r="I32" s="17">
        <v>4668.42</v>
      </c>
      <c r="J32" s="45">
        <f>I32/H32*100</f>
        <v>100</v>
      </c>
      <c r="K32" s="17">
        <v>3125.81</v>
      </c>
      <c r="L32" s="10"/>
      <c r="M32" s="11"/>
      <c r="N32" s="11"/>
      <c r="O32" s="11"/>
      <c r="P32" s="12"/>
      <c r="Q32" s="16"/>
    </row>
    <row r="33" spans="1:17" s="2" customFormat="1" ht="46.5" customHeight="1">
      <c r="A33" s="25" t="s">
        <v>46</v>
      </c>
      <c r="B33" s="36"/>
      <c r="C33" s="11"/>
      <c r="D33" s="39"/>
      <c r="E33" s="39"/>
      <c r="F33" s="15"/>
      <c r="G33" s="16"/>
      <c r="H33" s="17"/>
      <c r="I33" s="17"/>
      <c r="J33" s="45"/>
      <c r="K33" s="11"/>
      <c r="L33" s="30"/>
      <c r="M33" s="11"/>
      <c r="N33" s="11"/>
      <c r="O33" s="11"/>
      <c r="P33" s="12"/>
      <c r="Q33" s="11"/>
    </row>
    <row r="34" spans="1:17" s="2" customFormat="1" ht="51" customHeight="1">
      <c r="A34" s="30" t="s">
        <v>21</v>
      </c>
      <c r="B34" s="36"/>
      <c r="C34" s="11" t="s">
        <v>12</v>
      </c>
      <c r="D34" s="39">
        <v>2300</v>
      </c>
      <c r="E34" s="39">
        <v>2339</v>
      </c>
      <c r="F34" s="15">
        <f>E34/D34*100</f>
        <v>101.69565217391306</v>
      </c>
      <c r="G34" s="61">
        <v>2080</v>
      </c>
      <c r="H34" s="17">
        <v>81.56</v>
      </c>
      <c r="I34" s="17">
        <v>81.56</v>
      </c>
      <c r="J34" s="45">
        <f>I34/H34*100</f>
        <v>100</v>
      </c>
      <c r="K34" s="11">
        <v>717.89</v>
      </c>
      <c r="L34" s="10"/>
      <c r="M34" s="11"/>
      <c r="N34" s="11"/>
      <c r="O34" s="11"/>
      <c r="P34" s="12"/>
      <c r="Q34" s="16"/>
    </row>
    <row r="35" spans="1:17" s="2" customFormat="1" ht="14.25" customHeight="1">
      <c r="A35" s="58" t="s">
        <v>17</v>
      </c>
      <c r="B35" s="32"/>
      <c r="C35" s="40"/>
      <c r="D35" s="5"/>
      <c r="E35" s="5"/>
      <c r="F35" s="6"/>
      <c r="G35" s="41"/>
      <c r="H35" s="8">
        <f>H37+H40+H41+H43+H44+H46+H47+H49+H50+H52</f>
        <v>14331.23</v>
      </c>
      <c r="I35" s="8">
        <f>I37+I40+I41+I43+I44+I46+I47+I49+I50+I52</f>
        <v>14331.23</v>
      </c>
      <c r="J35" s="9">
        <f>I35/H35*100</f>
        <v>100</v>
      </c>
      <c r="K35" s="9">
        <f>K37+K40+K43+K46+K49</f>
        <v>13958.08</v>
      </c>
      <c r="L35" s="30"/>
      <c r="M35" s="11"/>
      <c r="N35" s="31"/>
      <c r="O35" s="11"/>
      <c r="P35" s="18"/>
      <c r="Q35" s="11"/>
    </row>
    <row r="36" spans="1:17" s="2" customFormat="1" ht="26.25" customHeight="1">
      <c r="A36" s="42" t="s">
        <v>32</v>
      </c>
      <c r="B36" s="36"/>
      <c r="C36" s="11"/>
      <c r="D36" s="11"/>
      <c r="E36" s="11"/>
      <c r="F36" s="15"/>
      <c r="G36" s="16"/>
      <c r="H36" s="17"/>
      <c r="I36" s="17"/>
      <c r="J36" s="45"/>
      <c r="K36" s="18"/>
      <c r="L36" s="30"/>
      <c r="M36" s="11"/>
      <c r="N36" s="11"/>
      <c r="O36" s="11"/>
      <c r="P36" s="18"/>
      <c r="Q36" s="18"/>
    </row>
    <row r="37" spans="1:17" s="2" customFormat="1" ht="26.25" customHeight="1">
      <c r="A37" s="30" t="s">
        <v>33</v>
      </c>
      <c r="B37" s="36"/>
      <c r="C37" s="11" t="s">
        <v>64</v>
      </c>
      <c r="D37" s="16">
        <v>38025</v>
      </c>
      <c r="E37" s="16">
        <v>38025</v>
      </c>
      <c r="F37" s="15">
        <f>E37/D37*100</f>
        <v>100</v>
      </c>
      <c r="G37" s="16">
        <v>38025</v>
      </c>
      <c r="H37" s="17">
        <f>6226.11+34.45</f>
        <v>6260.5599999999995</v>
      </c>
      <c r="I37" s="17">
        <f>H37</f>
        <v>6260.5599999999995</v>
      </c>
      <c r="J37" s="45">
        <f>I37/H37*100</f>
        <v>100</v>
      </c>
      <c r="K37" s="17">
        <v>8354.84</v>
      </c>
      <c r="L37" s="30"/>
      <c r="M37" s="11"/>
      <c r="N37" s="11"/>
      <c r="O37" s="11"/>
      <c r="P37" s="18"/>
      <c r="Q37" s="16"/>
    </row>
    <row r="38" spans="1:17" s="2" customFormat="1" ht="37.5" customHeight="1">
      <c r="A38" s="42" t="s">
        <v>35</v>
      </c>
      <c r="B38" s="36"/>
      <c r="C38" s="11"/>
      <c r="D38" s="11"/>
      <c r="E38" s="11"/>
      <c r="F38" s="15"/>
      <c r="G38" s="16"/>
      <c r="H38" s="17"/>
      <c r="I38" s="17"/>
      <c r="J38" s="45"/>
      <c r="K38" s="18"/>
      <c r="L38" s="30"/>
      <c r="M38" s="11"/>
      <c r="N38" s="11"/>
      <c r="O38" s="11"/>
      <c r="P38" s="18"/>
      <c r="Q38" s="18"/>
    </row>
    <row r="39" spans="1:17" s="2" customFormat="1" ht="14.25" customHeight="1">
      <c r="A39" s="42" t="s">
        <v>36</v>
      </c>
      <c r="B39" s="36"/>
      <c r="C39" s="11"/>
      <c r="D39" s="11"/>
      <c r="E39" s="11"/>
      <c r="F39" s="15"/>
      <c r="G39" s="16"/>
      <c r="H39" s="17"/>
      <c r="I39" s="17"/>
      <c r="J39" s="45"/>
      <c r="K39" s="18"/>
      <c r="L39" s="30"/>
      <c r="M39" s="11"/>
      <c r="N39" s="11"/>
      <c r="O39" s="11"/>
      <c r="P39" s="18"/>
      <c r="Q39" s="18"/>
    </row>
    <row r="40" spans="1:17" s="2" customFormat="1" ht="16.5" customHeight="1">
      <c r="A40" s="30" t="s">
        <v>26</v>
      </c>
      <c r="B40" s="36"/>
      <c r="C40" s="11" t="s">
        <v>12</v>
      </c>
      <c r="D40" s="11">
        <v>23</v>
      </c>
      <c r="E40" s="11">
        <v>23</v>
      </c>
      <c r="F40" s="15">
        <f>E40/D40*100</f>
        <v>100</v>
      </c>
      <c r="G40" s="16">
        <v>19</v>
      </c>
      <c r="H40" s="17">
        <v>1364.66</v>
      </c>
      <c r="I40" s="17">
        <v>1364.66</v>
      </c>
      <c r="J40" s="45">
        <f>I40/H40*100</f>
        <v>100</v>
      </c>
      <c r="K40" s="11">
        <v>980.57</v>
      </c>
      <c r="L40" s="30"/>
      <c r="M40" s="11"/>
      <c r="N40" s="11"/>
      <c r="O40" s="11"/>
      <c r="P40" s="18"/>
      <c r="Q40" s="16"/>
    </row>
    <row r="41" spans="1:17" s="2" customFormat="1" ht="16.5" customHeight="1">
      <c r="A41" s="30" t="s">
        <v>63</v>
      </c>
      <c r="B41" s="36"/>
      <c r="C41" s="11" t="s">
        <v>64</v>
      </c>
      <c r="D41" s="11">
        <v>3768</v>
      </c>
      <c r="E41" s="11">
        <v>3768</v>
      </c>
      <c r="F41" s="15">
        <f>E41/D41*100</f>
        <v>100</v>
      </c>
      <c r="G41" s="16" t="s">
        <v>55</v>
      </c>
      <c r="H41" s="17">
        <v>454.89</v>
      </c>
      <c r="I41" s="17">
        <v>454.89</v>
      </c>
      <c r="J41" s="45">
        <f>I41/H41*100</f>
        <v>100</v>
      </c>
      <c r="K41" s="16" t="s">
        <v>55</v>
      </c>
      <c r="L41" s="30"/>
      <c r="M41" s="11"/>
      <c r="N41" s="11"/>
      <c r="O41" s="11"/>
      <c r="P41" s="18"/>
      <c r="Q41" s="16"/>
    </row>
    <row r="42" spans="1:17" s="2" customFormat="1" ht="14.25" customHeight="1">
      <c r="A42" s="42" t="s">
        <v>37</v>
      </c>
      <c r="B42" s="36"/>
      <c r="C42" s="11"/>
      <c r="D42" s="11"/>
      <c r="E42" s="11"/>
      <c r="F42" s="15"/>
      <c r="G42" s="16"/>
      <c r="H42" s="17"/>
      <c r="I42" s="17"/>
      <c r="J42" s="45"/>
      <c r="K42" s="18"/>
      <c r="L42" s="30"/>
      <c r="M42" s="11"/>
      <c r="N42" s="11"/>
      <c r="O42" s="11"/>
      <c r="P42" s="18"/>
      <c r="Q42" s="18"/>
    </row>
    <row r="43" spans="1:17" s="2" customFormat="1" ht="15" customHeight="1">
      <c r="A43" s="30" t="s">
        <v>26</v>
      </c>
      <c r="B43" s="36"/>
      <c r="C43" s="11" t="s">
        <v>12</v>
      </c>
      <c r="D43" s="11">
        <v>13</v>
      </c>
      <c r="E43" s="11">
        <v>13</v>
      </c>
      <c r="F43" s="15">
        <f>E43/D43*100</f>
        <v>100</v>
      </c>
      <c r="G43" s="11">
        <v>13</v>
      </c>
      <c r="H43" s="17">
        <v>1138.3599999999999</v>
      </c>
      <c r="I43" s="17">
        <v>1138.3599999999999</v>
      </c>
      <c r="J43" s="45">
        <f>I43/H43*100</f>
        <v>100</v>
      </c>
      <c r="K43" s="11">
        <v>700.4</v>
      </c>
      <c r="L43" s="30"/>
      <c r="M43" s="11"/>
      <c r="N43" s="11"/>
      <c r="O43" s="11"/>
      <c r="P43" s="18"/>
      <c r="Q43" s="16"/>
    </row>
    <row r="44" spans="1:17" s="2" customFormat="1" ht="16.5" customHeight="1">
      <c r="A44" s="30" t="s">
        <v>63</v>
      </c>
      <c r="B44" s="36"/>
      <c r="C44" s="11" t="s">
        <v>64</v>
      </c>
      <c r="D44" s="11">
        <v>840</v>
      </c>
      <c r="E44" s="11">
        <v>840</v>
      </c>
      <c r="F44" s="15">
        <f>E44/D44*100</f>
        <v>100</v>
      </c>
      <c r="G44" s="16" t="s">
        <v>55</v>
      </c>
      <c r="H44" s="17">
        <v>379.45</v>
      </c>
      <c r="I44" s="17">
        <v>379.45</v>
      </c>
      <c r="J44" s="45">
        <f>I44/H44*100</f>
        <v>100</v>
      </c>
      <c r="K44" s="16" t="s">
        <v>55</v>
      </c>
      <c r="L44" s="30"/>
      <c r="M44" s="11"/>
      <c r="N44" s="11"/>
      <c r="O44" s="11"/>
      <c r="P44" s="18"/>
      <c r="Q44" s="16"/>
    </row>
    <row r="45" spans="1:17" s="2" customFormat="1" ht="18" customHeight="1">
      <c r="A45" s="42" t="s">
        <v>38</v>
      </c>
      <c r="B45" s="36"/>
      <c r="C45" s="11"/>
      <c r="D45" s="11"/>
      <c r="E45" s="11"/>
      <c r="F45" s="15"/>
      <c r="G45" s="11"/>
      <c r="H45" s="17"/>
      <c r="I45" s="17"/>
      <c r="J45" s="45"/>
      <c r="K45" s="18"/>
      <c r="L45" s="30"/>
      <c r="M45" s="11"/>
      <c r="N45" s="11"/>
      <c r="O45" s="11"/>
      <c r="P45" s="18"/>
      <c r="Q45" s="18"/>
    </row>
    <row r="46" spans="1:17" s="2" customFormat="1" ht="29.25" customHeight="1">
      <c r="A46" s="30" t="s">
        <v>26</v>
      </c>
      <c r="B46" s="36"/>
      <c r="C46" s="11" t="s">
        <v>12</v>
      </c>
      <c r="D46" s="11">
        <v>28</v>
      </c>
      <c r="E46" s="11">
        <v>27</v>
      </c>
      <c r="F46" s="15">
        <f>E46/D46*100</f>
        <v>96.428571428571431</v>
      </c>
      <c r="G46" s="11">
        <v>29</v>
      </c>
      <c r="H46" s="17">
        <v>2498.9899999999998</v>
      </c>
      <c r="I46" s="17">
        <v>2498.9899999999998</v>
      </c>
      <c r="J46" s="45">
        <f>I46/H46*100</f>
        <v>100</v>
      </c>
      <c r="K46" s="17">
        <v>2801.62</v>
      </c>
      <c r="L46" s="30"/>
      <c r="M46" s="11"/>
      <c r="N46" s="11"/>
      <c r="O46" s="11"/>
      <c r="P46" s="18"/>
      <c r="Q46" s="16"/>
    </row>
    <row r="47" spans="1:17" s="2" customFormat="1" ht="16.5" customHeight="1">
      <c r="A47" s="30" t="s">
        <v>63</v>
      </c>
      <c r="B47" s="36"/>
      <c r="C47" s="11" t="s">
        <v>64</v>
      </c>
      <c r="D47" s="11">
        <v>1158</v>
      </c>
      <c r="E47" s="11">
        <v>1158</v>
      </c>
      <c r="F47" s="15">
        <f>E47/D47*100</f>
        <v>100</v>
      </c>
      <c r="G47" s="16" t="s">
        <v>55</v>
      </c>
      <c r="H47" s="17">
        <v>833</v>
      </c>
      <c r="I47" s="17">
        <v>833</v>
      </c>
      <c r="J47" s="45">
        <f>I47/H47*100</f>
        <v>100</v>
      </c>
      <c r="K47" s="16" t="s">
        <v>55</v>
      </c>
      <c r="L47" s="30"/>
      <c r="M47" s="11"/>
      <c r="N47" s="11"/>
      <c r="O47" s="11"/>
      <c r="P47" s="18"/>
      <c r="Q47" s="16"/>
    </row>
    <row r="48" spans="1:17" s="2" customFormat="1" ht="25.5" customHeight="1">
      <c r="A48" s="42" t="s">
        <v>39</v>
      </c>
      <c r="B48" s="36"/>
      <c r="C48" s="11"/>
      <c r="D48" s="11"/>
      <c r="E48" s="11"/>
      <c r="F48" s="15"/>
      <c r="G48" s="11"/>
      <c r="H48" s="17"/>
      <c r="I48" s="17"/>
      <c r="J48" s="45"/>
      <c r="K48" s="18"/>
      <c r="L48" s="30"/>
      <c r="M48" s="11"/>
      <c r="N48" s="11"/>
      <c r="O48" s="11"/>
      <c r="P48" s="18"/>
      <c r="Q48" s="18"/>
    </row>
    <row r="49" spans="1:17" s="2" customFormat="1" ht="51.75" customHeight="1">
      <c r="A49" s="30" t="s">
        <v>26</v>
      </c>
      <c r="B49" s="36"/>
      <c r="C49" s="11" t="s">
        <v>12</v>
      </c>
      <c r="D49" s="11">
        <v>25</v>
      </c>
      <c r="E49" s="11">
        <v>25</v>
      </c>
      <c r="F49" s="15">
        <f>E49/D49*100</f>
        <v>100</v>
      </c>
      <c r="G49" s="16">
        <v>20</v>
      </c>
      <c r="H49" s="17">
        <v>898.3</v>
      </c>
      <c r="I49" s="17">
        <v>898.3</v>
      </c>
      <c r="J49" s="45">
        <f>I49/H49*100</f>
        <v>100</v>
      </c>
      <c r="K49" s="17">
        <v>1120.6500000000001</v>
      </c>
      <c r="L49" s="30"/>
      <c r="M49" s="11"/>
      <c r="N49" s="11"/>
      <c r="O49" s="11"/>
      <c r="P49" s="18"/>
      <c r="Q49" s="16"/>
    </row>
    <row r="50" spans="1:17" s="2" customFormat="1" ht="16.5" customHeight="1">
      <c r="A50" s="30" t="s">
        <v>63</v>
      </c>
      <c r="B50" s="36"/>
      <c r="C50" s="11" t="s">
        <v>64</v>
      </c>
      <c r="D50" s="11">
        <v>528</v>
      </c>
      <c r="E50" s="11">
        <v>528</v>
      </c>
      <c r="F50" s="15">
        <f>E50/D50*100</f>
        <v>100</v>
      </c>
      <c r="G50" s="16" t="s">
        <v>55</v>
      </c>
      <c r="H50" s="17">
        <v>299.44</v>
      </c>
      <c r="I50" s="17">
        <v>299.44</v>
      </c>
      <c r="J50" s="45">
        <f t="shared" ref="J50:J52" si="10">I50/H50*100</f>
        <v>100</v>
      </c>
      <c r="K50" s="16" t="s">
        <v>55</v>
      </c>
      <c r="L50" s="30"/>
      <c r="M50" s="11"/>
      <c r="N50" s="11"/>
      <c r="O50" s="11"/>
      <c r="P50" s="18"/>
      <c r="Q50" s="16"/>
    </row>
    <row r="51" spans="1:17" s="2" customFormat="1" ht="25.5" customHeight="1">
      <c r="A51" s="42" t="s">
        <v>65</v>
      </c>
      <c r="B51" s="36"/>
      <c r="C51" s="11"/>
      <c r="D51" s="11"/>
      <c r="E51" s="11"/>
      <c r="F51" s="15"/>
      <c r="G51" s="11"/>
      <c r="H51" s="17"/>
      <c r="I51" s="17"/>
      <c r="J51" s="45"/>
      <c r="K51" s="18"/>
      <c r="L51" s="30"/>
      <c r="M51" s="11"/>
      <c r="N51" s="11"/>
      <c r="O51" s="11"/>
      <c r="P51" s="18"/>
      <c r="Q51" s="18"/>
    </row>
    <row r="52" spans="1:17" s="2" customFormat="1" ht="16.5" customHeight="1">
      <c r="A52" s="30" t="s">
        <v>63</v>
      </c>
      <c r="B52" s="36"/>
      <c r="C52" s="11" t="s">
        <v>64</v>
      </c>
      <c r="D52" s="11">
        <v>1638</v>
      </c>
      <c r="E52" s="11">
        <v>1638</v>
      </c>
      <c r="F52" s="15">
        <f t="shared" ref="F52" si="11">E52/D52*100</f>
        <v>100</v>
      </c>
      <c r="G52" s="16" t="s">
        <v>55</v>
      </c>
      <c r="H52" s="17">
        <v>203.58</v>
      </c>
      <c r="I52" s="17">
        <v>203.58</v>
      </c>
      <c r="J52" s="45">
        <f t="shared" si="10"/>
        <v>100</v>
      </c>
      <c r="K52" s="11"/>
      <c r="L52" s="30"/>
      <c r="M52" s="11"/>
      <c r="N52" s="11"/>
      <c r="O52" s="11"/>
      <c r="P52" s="18"/>
      <c r="Q52" s="16"/>
    </row>
    <row r="53" spans="1:17" s="2" customFormat="1" ht="16.5" customHeight="1">
      <c r="A53" s="58" t="s">
        <v>18</v>
      </c>
      <c r="B53" s="32"/>
      <c r="C53" s="40"/>
      <c r="D53" s="5"/>
      <c r="E53" s="5"/>
      <c r="F53" s="6"/>
      <c r="G53" s="41"/>
      <c r="H53" s="8">
        <f>H55+H57+H58</f>
        <v>4299.29</v>
      </c>
      <c r="I53" s="8">
        <f>I55+I57+I58</f>
        <v>4299.29</v>
      </c>
      <c r="J53" s="9">
        <f>I53/H53*100</f>
        <v>100</v>
      </c>
      <c r="K53" s="9">
        <f>K55+K57</f>
        <v>3880.08</v>
      </c>
      <c r="L53" s="30"/>
      <c r="M53" s="11"/>
      <c r="N53" s="31"/>
      <c r="O53" s="11"/>
      <c r="P53" s="18"/>
      <c r="Q53" s="11"/>
    </row>
    <row r="54" spans="1:17" ht="31.5" customHeight="1">
      <c r="A54" s="42" t="s">
        <v>32</v>
      </c>
      <c r="B54" s="36"/>
      <c r="C54" s="11"/>
      <c r="D54" s="11"/>
      <c r="E54" s="11"/>
      <c r="F54" s="15"/>
      <c r="G54" s="16"/>
      <c r="H54" s="17"/>
      <c r="I54" s="17"/>
      <c r="J54" s="45"/>
      <c r="K54" s="18"/>
      <c r="L54" s="30"/>
      <c r="M54" s="11"/>
      <c r="N54" s="11"/>
      <c r="O54" s="11"/>
      <c r="P54" s="18"/>
      <c r="Q54" s="18"/>
    </row>
    <row r="55" spans="1:17" ht="26">
      <c r="A55" s="30" t="s">
        <v>33</v>
      </c>
      <c r="B55" s="36"/>
      <c r="C55" s="30" t="s">
        <v>34</v>
      </c>
      <c r="D55" s="16">
        <v>11445</v>
      </c>
      <c r="E55" s="16">
        <v>11445</v>
      </c>
      <c r="F55" s="15">
        <f>E55/D55*100</f>
        <v>100</v>
      </c>
      <c r="G55" s="16">
        <v>11445</v>
      </c>
      <c r="H55" s="17">
        <f>2892.12-34.45</f>
        <v>2857.67</v>
      </c>
      <c r="I55" s="17">
        <f>H55</f>
        <v>2857.67</v>
      </c>
      <c r="J55" s="45">
        <f>I55/H55*100</f>
        <v>100</v>
      </c>
      <c r="K55" s="60">
        <v>3114.06</v>
      </c>
      <c r="L55" s="30"/>
      <c r="M55" s="11"/>
      <c r="N55" s="11"/>
      <c r="O55" s="11"/>
      <c r="P55" s="18"/>
      <c r="Q55" s="16"/>
    </row>
    <row r="56" spans="1:17" ht="51" customHeight="1">
      <c r="A56" s="42" t="s">
        <v>40</v>
      </c>
      <c r="B56" s="36"/>
      <c r="C56" s="11"/>
      <c r="D56" s="11"/>
      <c r="E56" s="11"/>
      <c r="F56" s="15"/>
      <c r="G56" s="16"/>
      <c r="H56" s="17"/>
      <c r="I56" s="17"/>
      <c r="J56" s="45"/>
      <c r="K56" s="18"/>
      <c r="L56" s="30"/>
      <c r="M56" s="11"/>
      <c r="N56" s="11"/>
      <c r="O56" s="11"/>
      <c r="P56" s="18"/>
      <c r="Q56" s="18"/>
    </row>
    <row r="57" spans="1:17">
      <c r="A57" s="30" t="s">
        <v>26</v>
      </c>
      <c r="B57" s="36"/>
      <c r="C57" s="11" t="s">
        <v>12</v>
      </c>
      <c r="D57" s="11">
        <v>12</v>
      </c>
      <c r="E57" s="11">
        <v>12</v>
      </c>
      <c r="F57" s="15">
        <f>E57/D57*100</f>
        <v>100</v>
      </c>
      <c r="G57" s="16">
        <v>12</v>
      </c>
      <c r="H57" s="17">
        <v>1081.22</v>
      </c>
      <c r="I57" s="17">
        <v>1081.22</v>
      </c>
      <c r="J57" s="45">
        <f>I57/H57*100</f>
        <v>100</v>
      </c>
      <c r="K57" s="11">
        <v>766.02</v>
      </c>
      <c r="L57" s="30"/>
      <c r="M57" s="11"/>
      <c r="N57" s="11"/>
      <c r="O57" s="11"/>
      <c r="P57" s="18"/>
      <c r="Q57" s="16"/>
    </row>
    <row r="58" spans="1:17" s="2" customFormat="1" ht="16.5" customHeight="1">
      <c r="A58" s="30" t="s">
        <v>63</v>
      </c>
      <c r="B58" s="36"/>
      <c r="C58" s="11" t="s">
        <v>64</v>
      </c>
      <c r="D58" s="11">
        <v>2440</v>
      </c>
      <c r="E58" s="11">
        <v>2440</v>
      </c>
      <c r="F58" s="15">
        <f>E58/D58*100</f>
        <v>100</v>
      </c>
      <c r="G58" s="16" t="s">
        <v>55</v>
      </c>
      <c r="H58" s="17">
        <v>360.4</v>
      </c>
      <c r="I58" s="17">
        <v>360.4</v>
      </c>
      <c r="J58" s="45">
        <f>I58/H58*100</f>
        <v>100</v>
      </c>
      <c r="K58" s="16" t="s">
        <v>55</v>
      </c>
      <c r="L58" s="30"/>
      <c r="M58" s="11"/>
      <c r="N58" s="11"/>
      <c r="O58" s="11"/>
      <c r="P58" s="18"/>
      <c r="Q58" s="16"/>
    </row>
    <row r="60" spans="1:17">
      <c r="H60" s="62">
        <f>H53+H35+H30+H25+H22+H9+H4</f>
        <v>81089.135000000009</v>
      </c>
      <c r="K60" s="63">
        <f>K53+K35+K30+K25+K22+K9+K4</f>
        <v>78851.44</v>
      </c>
      <c r="L60" s="64">
        <f>K60-H60</f>
        <v>-2237.695000000007</v>
      </c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59055118110236227" right="0.59055118110236227" top="1.3779527559055118" bottom="0.43307086614173229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2019-01-28T02:17:53Z</dcterms:modified>
</cp:coreProperties>
</file>